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n365-my.sharepoint.com/personal/chris_anderson_state_mn_us/Documents/FY22-23/FY23 Stats/"/>
    </mc:Choice>
  </mc:AlternateContent>
  <xr:revisionPtr revIDLastSave="0" documentId="8_{795FEBEB-C5E5-4477-9EB6-8703C4EB2F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Y23 Demos" sheetId="4" r:id="rId1"/>
  </sheets>
  <definedNames>
    <definedName name="_xlnm.Print_Area" localSheetId="0">'FY23 Demos'!$A$1:$M$108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4" l="1"/>
  <c r="L70" i="4"/>
  <c r="L69" i="4"/>
  <c r="L68" i="4"/>
  <c r="L67" i="4"/>
  <c r="L66" i="4"/>
  <c r="L65" i="4"/>
  <c r="L64" i="4"/>
  <c r="L63" i="4"/>
  <c r="L106" i="4"/>
  <c r="L105" i="4"/>
  <c r="L104" i="4"/>
  <c r="L103" i="4"/>
  <c r="L102" i="4"/>
  <c r="L101" i="4"/>
  <c r="L100" i="4"/>
  <c r="L99" i="4"/>
  <c r="L98" i="4"/>
  <c r="L97" i="4"/>
  <c r="H100" i="4"/>
  <c r="H99" i="4"/>
  <c r="H98" i="4"/>
  <c r="H97" i="4"/>
  <c r="D102" i="4"/>
  <c r="D101" i="4"/>
  <c r="D100" i="4"/>
  <c r="D99" i="4"/>
  <c r="D98" i="4"/>
  <c r="D97" i="4"/>
  <c r="L86" i="4"/>
  <c r="L85" i="4"/>
  <c r="L84" i="4"/>
  <c r="L83" i="4"/>
  <c r="L82" i="4"/>
  <c r="L81" i="4"/>
  <c r="L80" i="4"/>
  <c r="L79" i="4"/>
  <c r="L78" i="4"/>
  <c r="L77" i="4"/>
  <c r="H80" i="4"/>
  <c r="H79" i="4"/>
  <c r="H78" i="4"/>
  <c r="H77" i="4"/>
  <c r="D82" i="4"/>
  <c r="D81" i="4"/>
  <c r="D80" i="4"/>
  <c r="D79" i="4"/>
  <c r="D78" i="4"/>
  <c r="D77" i="4"/>
  <c r="L62" i="4"/>
  <c r="H72" i="4"/>
  <c r="H71" i="4"/>
  <c r="H70" i="4"/>
  <c r="H69" i="4"/>
  <c r="H65" i="4"/>
  <c r="H64" i="4"/>
  <c r="H63" i="4"/>
  <c r="H62" i="4"/>
  <c r="D67" i="4"/>
  <c r="D66" i="4"/>
  <c r="D65" i="4"/>
  <c r="D64" i="4"/>
  <c r="D63" i="4"/>
  <c r="D62" i="4"/>
  <c r="L57" i="4"/>
  <c r="L56" i="4"/>
  <c r="L55" i="4"/>
  <c r="L54" i="4"/>
  <c r="L53" i="4"/>
  <c r="L52" i="4"/>
  <c r="L51" i="4"/>
  <c r="L50" i="4"/>
  <c r="L49" i="4"/>
  <c r="L48" i="4"/>
  <c r="H51" i="4"/>
  <c r="H50" i="4"/>
  <c r="H49" i="4"/>
  <c r="H48" i="4"/>
  <c r="D53" i="4"/>
  <c r="D52" i="4"/>
  <c r="D51" i="4"/>
  <c r="D50" i="4"/>
  <c r="D49" i="4"/>
  <c r="D48" i="4"/>
  <c r="L41" i="4"/>
  <c r="L40" i="4"/>
  <c r="L39" i="4"/>
  <c r="L38" i="4"/>
  <c r="L37" i="4"/>
  <c r="L36" i="4"/>
  <c r="L35" i="4"/>
  <c r="L34" i="4"/>
  <c r="L33" i="4"/>
  <c r="L32" i="4"/>
  <c r="H35" i="4"/>
  <c r="H34" i="4"/>
  <c r="H33" i="4"/>
  <c r="H32" i="4"/>
  <c r="D37" i="4"/>
  <c r="D36" i="4"/>
  <c r="D35" i="4"/>
  <c r="D34" i="4"/>
  <c r="D33" i="4"/>
  <c r="D32" i="4"/>
  <c r="L27" i="4"/>
  <c r="L26" i="4"/>
  <c r="L25" i="4"/>
  <c r="L24" i="4"/>
  <c r="L23" i="4"/>
  <c r="L22" i="4"/>
  <c r="L21" i="4"/>
  <c r="L20" i="4"/>
  <c r="L19" i="4"/>
  <c r="L18" i="4"/>
  <c r="H21" i="4"/>
  <c r="H20" i="4"/>
  <c r="H19" i="4"/>
  <c r="H18" i="4"/>
  <c r="D23" i="4"/>
  <c r="D22" i="4"/>
  <c r="D21" i="4"/>
  <c r="D20" i="4"/>
  <c r="D19" i="4"/>
  <c r="D18" i="4"/>
  <c r="L13" i="4"/>
  <c r="L12" i="4"/>
  <c r="L11" i="4"/>
  <c r="L10" i="4"/>
  <c r="L9" i="4"/>
  <c r="L8" i="4"/>
  <c r="L7" i="4"/>
  <c r="L6" i="4"/>
  <c r="L5" i="4"/>
  <c r="L4" i="4"/>
  <c r="H7" i="4"/>
  <c r="H6" i="4"/>
  <c r="H5" i="4"/>
  <c r="H4" i="4"/>
  <c r="D9" i="4"/>
  <c r="D8" i="4"/>
  <c r="D7" i="4"/>
  <c r="D6" i="4"/>
  <c r="D5" i="4"/>
  <c r="D4" i="4"/>
  <c r="K107" i="4" l="1"/>
  <c r="L107" i="4" s="1"/>
  <c r="C103" i="4"/>
  <c r="D103" i="4" s="1"/>
  <c r="G101" i="4"/>
  <c r="H101" i="4" s="1"/>
  <c r="K87" i="4"/>
  <c r="L87" i="4" s="1"/>
  <c r="C83" i="4"/>
  <c r="D83" i="4" s="1"/>
  <c r="G81" i="4"/>
  <c r="H81" i="4" s="1"/>
  <c r="G73" i="4"/>
  <c r="H73" i="4" s="1"/>
  <c r="K72" i="4"/>
  <c r="L72" i="4" s="1"/>
  <c r="C68" i="4"/>
  <c r="D68" i="4" s="1"/>
  <c r="G66" i="4"/>
  <c r="H66" i="4" s="1"/>
  <c r="K58" i="4"/>
  <c r="L58" i="4" s="1"/>
  <c r="C54" i="4"/>
  <c r="D54" i="4" s="1"/>
  <c r="G52" i="4"/>
  <c r="H52" i="4" s="1"/>
  <c r="K42" i="4"/>
  <c r="L42" i="4" s="1"/>
  <c r="C38" i="4"/>
  <c r="D38" i="4" s="1"/>
  <c r="G36" i="4"/>
  <c r="H36" i="4" s="1"/>
  <c r="K28" i="4"/>
  <c r="L28" i="4" s="1"/>
  <c r="C24" i="4"/>
  <c r="D24" i="4" s="1"/>
  <c r="G22" i="4"/>
  <c r="H22" i="4" s="1"/>
  <c r="K14" i="4"/>
  <c r="L14" i="4" s="1"/>
  <c r="C10" i="4"/>
  <c r="D10" i="4" s="1"/>
  <c r="G8" i="4"/>
  <c r="H8" i="4" s="1"/>
</calcChain>
</file>

<file path=xl/sharedStrings.xml><?xml version="1.0" encoding="utf-8"?>
<sst xmlns="http://schemas.openxmlformats.org/spreadsheetml/2006/main" count="204" uniqueCount="37">
  <si>
    <t>Age</t>
  </si>
  <si>
    <t>Gender Identity</t>
  </si>
  <si>
    <t>0-12</t>
  </si>
  <si>
    <t>13-17</t>
  </si>
  <si>
    <t>18-24</t>
  </si>
  <si>
    <t>25-59</t>
  </si>
  <si>
    <t>60+</t>
  </si>
  <si>
    <t>Not Reported</t>
  </si>
  <si>
    <t>Asian</t>
  </si>
  <si>
    <t>Hispanic or Latino</t>
  </si>
  <si>
    <t>Other</t>
  </si>
  <si>
    <t>Female</t>
  </si>
  <si>
    <t>Male</t>
  </si>
  <si>
    <t>Intakes by Gender Identity</t>
  </si>
  <si>
    <t>Other Adults</t>
  </si>
  <si>
    <t>All Children</t>
  </si>
  <si>
    <t>Abused Children (Therapeutic Intervention) Programs</t>
  </si>
  <si>
    <t>Race/Ethnicity</t>
  </si>
  <si>
    <t>American Indian/Alaska Native</t>
  </si>
  <si>
    <t>Black/African American</t>
  </si>
  <si>
    <t>Totals</t>
  </si>
  <si>
    <t>Native Hawaiian</t>
  </si>
  <si>
    <t>Other Pacific Islander</t>
  </si>
  <si>
    <t>White Non-Latino/Caucasian</t>
  </si>
  <si>
    <t>Some Other Race</t>
  </si>
  <si>
    <t>Multiple Races</t>
  </si>
  <si>
    <t>Child Advocacy Centers</t>
  </si>
  <si>
    <t>Parenting Time Centers</t>
  </si>
  <si>
    <t>Domestic Violence Programs (non-shelter)</t>
  </si>
  <si>
    <t>Domestic Violence Shelter Programs</t>
  </si>
  <si>
    <t>Female Adults</t>
  </si>
  <si>
    <t>Male Adults</t>
  </si>
  <si>
    <t>Bed Nights by Gender Identity</t>
  </si>
  <si>
    <t>General Crime Programs</t>
  </si>
  <si>
    <t>Sexual Assault Programs</t>
  </si>
  <si>
    <t>FY23 Demographics of Victims Served as Reported by Program Type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</si>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</sst>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0" xfId="0" applyBorder="1"/>
    <xf numFmtId="0" fontId="0" fillId="37" borderId="17" xfId="0" applyFill="1" applyBorder="1" applyAlignment="1">
      <alignment vertical="center"/>
    </xf>
    <xf numFmtId="0" fontId="16" fillId="37" borderId="0" xfId="0" applyFont="1" applyFill="1" applyBorder="1" applyAlignment="1">
      <alignment vertical="center"/>
    </xf>
    <xf numFmtId="0" fontId="0" fillId="37" borderId="13" xfId="0" applyFill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/>
    <xf numFmtId="164" fontId="1" fillId="0" borderId="10" xfId="43" applyNumberFormat="1" applyFont="1" applyBorder="1" applyAlignment="1">
      <alignment vertical="center"/>
    </xf>
    <xf numFmtId="164" fontId="0" fillId="37" borderId="11" xfId="43" applyNumberFormat="1" applyFont="1" applyFill="1" applyBorder="1" applyAlignment="1">
      <alignment vertical="center"/>
    </xf>
    <xf numFmtId="164" fontId="0" fillId="0" borderId="10" xfId="43" applyNumberFormat="1" applyFont="1" applyBorder="1" applyAlignment="1">
      <alignment vertical="center"/>
    </xf>
    <xf numFmtId="164" fontId="0" fillId="0" borderId="14" xfId="43" applyNumberFormat="1" applyFont="1" applyBorder="1" applyAlignment="1">
      <alignment vertical="center"/>
    </xf>
    <xf numFmtId="0" fontId="0" fillId="37" borderId="1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165" fontId="16" fillId="0" borderId="10" xfId="42" applyNumberFormat="1" applyFont="1" applyBorder="1" applyAlignment="1">
      <alignment vertical="center"/>
    </xf>
    <xf numFmtId="164" fontId="16" fillId="0" borderId="10" xfId="43" applyNumberFormat="1" applyFont="1" applyBorder="1" applyAlignment="1">
      <alignment vertical="center"/>
    </xf>
    <xf numFmtId="165" fontId="16" fillId="0" borderId="10" xfId="42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16" fillId="0" borderId="19" xfId="0" applyFont="1" applyBorder="1" applyAlignment="1">
      <alignment vertical="center"/>
    </xf>
    <xf numFmtId="165" fontId="16" fillId="0" borderId="19" xfId="42" applyNumberFormat="1" applyFont="1" applyBorder="1" applyAlignment="1">
      <alignment vertical="center"/>
    </xf>
    <xf numFmtId="164" fontId="16" fillId="0" borderId="14" xfId="43" applyNumberFormat="1" applyFont="1" applyBorder="1" applyAlignment="1">
      <alignment vertical="center"/>
    </xf>
    <xf numFmtId="0" fontId="0" fillId="37" borderId="20" xfId="0" applyFill="1" applyBorder="1" applyAlignment="1">
      <alignment vertical="center"/>
    </xf>
    <xf numFmtId="0" fontId="0" fillId="37" borderId="15" xfId="0" applyFill="1" applyBorder="1" applyAlignment="1">
      <alignment vertical="center"/>
    </xf>
    <xf numFmtId="0" fontId="0" fillId="37" borderId="18" xfId="0" applyFill="1" applyBorder="1" applyAlignment="1">
      <alignment vertical="center"/>
    </xf>
    <xf numFmtId="0" fontId="0" fillId="37" borderId="21" xfId="0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165" fontId="16" fillId="0" borderId="10" xfId="0" applyNumberFormat="1" applyFont="1" applyBorder="1" applyAlignment="1">
      <alignment vertical="center"/>
    </xf>
    <xf numFmtId="165" fontId="0" fillId="0" borderId="10" xfId="42" applyNumberFormat="1" applyFont="1" applyBorder="1" applyAlignment="1">
      <alignment vertical="center"/>
    </xf>
    <xf numFmtId="165" fontId="1" fillId="0" borderId="10" xfId="42" applyNumberFormat="1" applyFont="1" applyBorder="1" applyAlignment="1">
      <alignment vertical="center"/>
    </xf>
    <xf numFmtId="0" fontId="16" fillId="37" borderId="12" xfId="0" applyFont="1" applyFill="1" applyBorder="1" applyAlignment="1">
      <alignment vertical="center"/>
    </xf>
    <xf numFmtId="165" fontId="16" fillId="37" borderId="12" xfId="42" applyNumberFormat="1" applyFont="1" applyFill="1" applyBorder="1" applyAlignment="1">
      <alignment vertical="center"/>
    </xf>
    <xf numFmtId="164" fontId="0" fillId="37" borderId="12" xfId="43" applyNumberFormat="1" applyFont="1" applyFill="1" applyBorder="1" applyAlignment="1">
      <alignment vertical="center"/>
    </xf>
    <xf numFmtId="0" fontId="0" fillId="37" borderId="22" xfId="0" applyFill="1" applyBorder="1" applyAlignment="1">
      <alignment vertical="center"/>
    </xf>
    <xf numFmtId="165" fontId="0" fillId="0" borderId="19" xfId="42" applyNumberFormat="1" applyFont="1" applyBorder="1" applyAlignment="1">
      <alignment vertical="center"/>
    </xf>
    <xf numFmtId="0" fontId="0" fillId="37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16" fillId="37" borderId="15" xfId="0" applyFont="1" applyFill="1" applyBorder="1" applyAlignment="1">
      <alignment vertical="center"/>
    </xf>
    <xf numFmtId="0" fontId="16" fillId="37" borderId="18" xfId="0" applyFont="1" applyFill="1" applyBorder="1" applyAlignment="1">
      <alignment vertical="center"/>
    </xf>
    <xf numFmtId="0" fontId="16" fillId="34" borderId="14" xfId="0" applyFont="1" applyFill="1" applyBorder="1" applyAlignment="1">
      <alignment vertical="center"/>
    </xf>
    <xf numFmtId="0" fontId="16" fillId="34" borderId="15" xfId="0" applyFont="1" applyFill="1" applyBorder="1" applyAlignment="1">
      <alignment vertical="center"/>
    </xf>
    <xf numFmtId="0" fontId="16" fillId="34" borderId="16" xfId="0" applyFont="1" applyFill="1" applyBorder="1" applyAlignment="1">
      <alignment vertical="center"/>
    </xf>
    <xf numFmtId="0" fontId="16" fillId="38" borderId="14" xfId="0" applyFont="1" applyFill="1" applyBorder="1" applyAlignment="1">
      <alignment vertical="center"/>
    </xf>
    <xf numFmtId="0" fontId="16" fillId="38" borderId="15" xfId="0" applyFont="1" applyFill="1" applyBorder="1" applyAlignment="1">
      <alignment vertical="center"/>
    </xf>
    <xf numFmtId="0" fontId="16" fillId="38" borderId="16" xfId="0" applyFont="1" applyFill="1" applyBorder="1" applyAlignment="1">
      <alignment vertical="center"/>
    </xf>
    <xf numFmtId="0" fontId="16" fillId="33" borderId="14" xfId="0" applyFont="1" applyFill="1" applyBorder="1" applyAlignment="1">
      <alignment vertical="center"/>
    </xf>
    <xf numFmtId="0" fontId="16" fillId="33" borderId="15" xfId="0" applyFont="1" applyFill="1" applyBorder="1" applyAlignment="1">
      <alignment vertical="center"/>
    </xf>
    <xf numFmtId="0" fontId="16" fillId="33" borderId="16" xfId="0" applyFont="1" applyFill="1" applyBorder="1" applyAlignment="1">
      <alignment vertical="center"/>
    </xf>
    <xf numFmtId="0" fontId="16" fillId="35" borderId="14" xfId="0" applyFont="1" applyFill="1" applyBorder="1" applyAlignment="1">
      <alignment vertical="center"/>
    </xf>
    <xf numFmtId="0" fontId="16" fillId="35" borderId="15" xfId="0" applyFont="1" applyFill="1" applyBorder="1" applyAlignment="1">
      <alignment vertical="center"/>
    </xf>
    <xf numFmtId="0" fontId="16" fillId="35" borderId="16" xfId="0" applyFont="1" applyFill="1" applyBorder="1" applyAlignment="1">
      <alignment vertical="center"/>
    </xf>
    <xf numFmtId="0" fontId="18" fillId="36" borderId="14" xfId="0" applyFont="1" applyFill="1" applyBorder="1" applyAlignment="1">
      <alignment vertical="center"/>
    </xf>
    <xf numFmtId="0" fontId="18" fillId="36" borderId="15" xfId="0" applyFont="1" applyFill="1" applyBorder="1" applyAlignment="1">
      <alignment vertical="center"/>
    </xf>
    <xf numFmtId="0" fontId="18" fillId="36" borderId="16" xfId="0" applyFont="1" applyFill="1" applyBorder="1" applyAlignment="1">
      <alignment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8"/>
  <sheetViews>
    <sheetView tabSelected="1" zoomScaleNormal="100" workbookViewId="0">
      <selection activeCell="G68" sqref="G68"/>
    </sheetView>
  </sheetViews>
  <sheetFormatPr defaultRowHeight="14.4" x14ac:dyDescent="0.3"/>
  <cols>
    <col min="1" max="1" width="1.6640625" customWidth="1"/>
    <col min="2" max="2" width="12.109375" bestFit="1" customWidth="1"/>
    <col min="3" max="3" width="7.88671875" bestFit="1" customWidth="1"/>
    <col min="4" max="4" width="7" bestFit="1" customWidth="1"/>
    <col min="5" max="5" width="1.6640625" customWidth="1"/>
    <col min="6" max="6" width="26.5546875" bestFit="1" customWidth="1"/>
    <col min="8" max="8" width="7" bestFit="1" customWidth="1"/>
    <col min="9" max="9" width="1.6640625" customWidth="1"/>
    <col min="10" max="10" width="26.33203125" bestFit="1" customWidth="1"/>
    <col min="11" max="11" width="7.88671875" bestFit="1" customWidth="1"/>
    <col min="12" max="12" width="7" bestFit="1" customWidth="1"/>
    <col min="13" max="13" width="1.6640625" customWidth="1"/>
  </cols>
  <sheetData>
    <row r="1" spans="1:14" ht="36" customHeight="1" x14ac:dyDescent="0.3">
      <c r="A1" s="54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  <c r="N1" t="s">
        <v>36</v>
      </c>
    </row>
    <row r="2" spans="1:14" ht="18" customHeight="1" x14ac:dyDescent="0.3">
      <c r="A2" s="51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4" ht="16.8" customHeight="1" x14ac:dyDescent="0.3">
      <c r="A3" s="2"/>
      <c r="B3" s="40" t="s">
        <v>0</v>
      </c>
      <c r="C3" s="40"/>
      <c r="D3" s="40"/>
      <c r="E3" s="3"/>
      <c r="F3" s="40" t="s">
        <v>1</v>
      </c>
      <c r="G3" s="40"/>
      <c r="H3" s="40"/>
      <c r="I3" s="3"/>
      <c r="J3" s="40" t="s">
        <v>17</v>
      </c>
      <c r="K3" s="40"/>
      <c r="L3" s="40"/>
      <c r="M3" s="4"/>
    </row>
    <row r="4" spans="1:14" x14ac:dyDescent="0.3">
      <c r="A4" s="2"/>
      <c r="B4" s="5" t="s">
        <v>2</v>
      </c>
      <c r="C4" s="6">
        <v>1662</v>
      </c>
      <c r="D4" s="7">
        <f>SUM(C4/4934)</f>
        <v>0.33684637211187679</v>
      </c>
      <c r="E4" s="8"/>
      <c r="F4" s="5" t="s">
        <v>11</v>
      </c>
      <c r="G4" s="6">
        <v>2931</v>
      </c>
      <c r="H4" s="7">
        <f>SUM(G4/4934)</f>
        <v>0.59404134576408596</v>
      </c>
      <c r="I4" s="8"/>
      <c r="J4" s="5" t="s">
        <v>18</v>
      </c>
      <c r="K4" s="1">
        <v>343</v>
      </c>
      <c r="L4" s="7">
        <f>SUM(K4/4934)</f>
        <v>6.9517632752330763E-2</v>
      </c>
      <c r="M4" s="11"/>
    </row>
    <row r="5" spans="1:14" x14ac:dyDescent="0.3">
      <c r="A5" s="2"/>
      <c r="B5" s="5" t="s">
        <v>3</v>
      </c>
      <c r="C5" s="6">
        <v>938</v>
      </c>
      <c r="D5" s="7">
        <f t="shared" ref="D5:D9" si="0">SUM(C5/4934)</f>
        <v>0.19010944466963925</v>
      </c>
      <c r="E5" s="8"/>
      <c r="F5" s="5" t="s">
        <v>12</v>
      </c>
      <c r="G5" s="6">
        <v>1882</v>
      </c>
      <c r="H5" s="7">
        <f t="shared" ref="H5:H8" si="1">SUM(G5/4934)</f>
        <v>0.38143494122415889</v>
      </c>
      <c r="I5" s="8"/>
      <c r="J5" s="5" t="s">
        <v>8</v>
      </c>
      <c r="K5" s="1">
        <v>72</v>
      </c>
      <c r="L5" s="7">
        <f t="shared" ref="L5:L14" si="2">SUM(K5/4934)</f>
        <v>1.4592622618565058E-2</v>
      </c>
      <c r="M5" s="11"/>
    </row>
    <row r="6" spans="1:14" x14ac:dyDescent="0.3">
      <c r="A6" s="2"/>
      <c r="B6" s="5" t="s">
        <v>4</v>
      </c>
      <c r="C6" s="6">
        <v>1861</v>
      </c>
      <c r="D6" s="7">
        <f t="shared" si="0"/>
        <v>0.37717875962707742</v>
      </c>
      <c r="E6" s="8"/>
      <c r="F6" s="5" t="s">
        <v>10</v>
      </c>
      <c r="G6" s="1">
        <v>72</v>
      </c>
      <c r="H6" s="7">
        <f t="shared" si="1"/>
        <v>1.4592622618565058E-2</v>
      </c>
      <c r="I6" s="8"/>
      <c r="J6" s="5" t="s">
        <v>19</v>
      </c>
      <c r="K6" s="6">
        <v>2222</v>
      </c>
      <c r="L6" s="7">
        <f t="shared" si="2"/>
        <v>0.45034454803404944</v>
      </c>
      <c r="M6" s="11"/>
    </row>
    <row r="7" spans="1:14" x14ac:dyDescent="0.3">
      <c r="A7" s="2"/>
      <c r="B7" s="12" t="s">
        <v>5</v>
      </c>
      <c r="C7" s="1">
        <v>362</v>
      </c>
      <c r="D7" s="7">
        <f t="shared" si="0"/>
        <v>7.3368463721118771E-2</v>
      </c>
      <c r="E7" s="8"/>
      <c r="F7" s="5" t="s">
        <v>7</v>
      </c>
      <c r="G7" s="1">
        <v>49</v>
      </c>
      <c r="H7" s="7">
        <f t="shared" si="1"/>
        <v>9.931090393190109E-3</v>
      </c>
      <c r="I7" s="8"/>
      <c r="J7" s="5" t="s">
        <v>9</v>
      </c>
      <c r="K7" s="1">
        <v>304</v>
      </c>
      <c r="L7" s="7">
        <f t="shared" si="2"/>
        <v>6.1613295500608026E-2</v>
      </c>
      <c r="M7" s="11"/>
    </row>
    <row r="8" spans="1:14" x14ac:dyDescent="0.3">
      <c r="A8" s="2"/>
      <c r="B8" s="5" t="s">
        <v>6</v>
      </c>
      <c r="C8" s="1">
        <v>26</v>
      </c>
      <c r="D8" s="7">
        <f t="shared" si="0"/>
        <v>5.2695581678151599E-3</v>
      </c>
      <c r="E8" s="11"/>
      <c r="F8" s="13" t="s">
        <v>20</v>
      </c>
      <c r="G8" s="14">
        <f>SUM(G4:G7)</f>
        <v>4934</v>
      </c>
      <c r="H8" s="15">
        <f t="shared" si="1"/>
        <v>1</v>
      </c>
      <c r="I8" s="11"/>
      <c r="J8" s="5" t="s">
        <v>21</v>
      </c>
      <c r="K8" s="1">
        <v>6</v>
      </c>
      <c r="L8" s="7">
        <f t="shared" si="2"/>
        <v>1.2160518848804217E-3</v>
      </c>
      <c r="M8" s="11"/>
    </row>
    <row r="9" spans="1:14" x14ac:dyDescent="0.3">
      <c r="A9" s="2"/>
      <c r="B9" s="5" t="s">
        <v>7</v>
      </c>
      <c r="C9" s="1">
        <v>85</v>
      </c>
      <c r="D9" s="7">
        <f t="shared" si="0"/>
        <v>1.7227401702472639E-2</v>
      </c>
      <c r="E9" s="11"/>
      <c r="F9" s="5"/>
      <c r="G9" s="5"/>
      <c r="H9" s="5"/>
      <c r="I9" s="11"/>
      <c r="J9" s="5" t="s">
        <v>22</v>
      </c>
      <c r="K9" s="1">
        <v>5</v>
      </c>
      <c r="L9" s="7">
        <f t="shared" si="2"/>
        <v>1.0133765707336846E-3</v>
      </c>
      <c r="M9" s="11"/>
    </row>
    <row r="10" spans="1:14" x14ac:dyDescent="0.3">
      <c r="A10" s="2"/>
      <c r="B10" s="13" t="s">
        <v>20</v>
      </c>
      <c r="C10" s="16">
        <f>SUM(C4:C9)</f>
        <v>4934</v>
      </c>
      <c r="D10" s="15">
        <f>SUM(C10/4934)</f>
        <v>1</v>
      </c>
      <c r="E10" s="11"/>
      <c r="F10" s="5"/>
      <c r="G10" s="5"/>
      <c r="H10" s="5"/>
      <c r="I10" s="11"/>
      <c r="J10" s="5" t="s">
        <v>23</v>
      </c>
      <c r="K10" s="6">
        <v>1125</v>
      </c>
      <c r="L10" s="7">
        <f t="shared" si="2"/>
        <v>0.22800972841507905</v>
      </c>
      <c r="M10" s="11"/>
    </row>
    <row r="11" spans="1:14" x14ac:dyDescent="0.3">
      <c r="A11" s="2"/>
      <c r="B11" s="5"/>
      <c r="C11" s="5"/>
      <c r="D11" s="5"/>
      <c r="E11" s="11"/>
      <c r="F11" s="5"/>
      <c r="G11" s="5"/>
      <c r="H11" s="5"/>
      <c r="I11" s="11"/>
      <c r="J11" s="5" t="s">
        <v>24</v>
      </c>
      <c r="K11" s="1">
        <v>31</v>
      </c>
      <c r="L11" s="7">
        <f t="shared" si="2"/>
        <v>6.2829347385488449E-3</v>
      </c>
      <c r="M11" s="11"/>
    </row>
    <row r="12" spans="1:14" x14ac:dyDescent="0.3">
      <c r="A12" s="2"/>
      <c r="B12" s="5"/>
      <c r="C12" s="5"/>
      <c r="D12" s="5"/>
      <c r="E12" s="11"/>
      <c r="F12" s="5"/>
      <c r="G12" s="5"/>
      <c r="H12" s="5"/>
      <c r="I12" s="11"/>
      <c r="J12" s="5" t="s">
        <v>25</v>
      </c>
      <c r="K12" s="1">
        <v>556</v>
      </c>
      <c r="L12" s="7">
        <f t="shared" si="2"/>
        <v>0.11268747466558574</v>
      </c>
      <c r="M12" s="11"/>
    </row>
    <row r="13" spans="1:14" x14ac:dyDescent="0.3">
      <c r="A13" s="2"/>
      <c r="B13" s="5"/>
      <c r="C13" s="5"/>
      <c r="D13" s="5"/>
      <c r="E13" s="11"/>
      <c r="F13" s="5"/>
      <c r="G13" s="5"/>
      <c r="H13" s="5"/>
      <c r="I13" s="11"/>
      <c r="J13" s="5" t="s">
        <v>7</v>
      </c>
      <c r="K13" s="6">
        <v>270</v>
      </c>
      <c r="L13" s="7">
        <f t="shared" si="2"/>
        <v>5.4722334819618967E-2</v>
      </c>
      <c r="M13" s="11"/>
    </row>
    <row r="14" spans="1:14" x14ac:dyDescent="0.3">
      <c r="A14" s="2"/>
      <c r="B14" s="17"/>
      <c r="C14" s="17"/>
      <c r="D14" s="17"/>
      <c r="E14" s="11"/>
      <c r="F14" s="17"/>
      <c r="G14" s="17"/>
      <c r="H14" s="17"/>
      <c r="I14" s="11"/>
      <c r="J14" s="18" t="s">
        <v>20</v>
      </c>
      <c r="K14" s="19">
        <f>SUM(K4:K13)</f>
        <v>4934</v>
      </c>
      <c r="L14" s="15">
        <f t="shared" si="2"/>
        <v>1</v>
      </c>
      <c r="M14" s="11"/>
    </row>
    <row r="15" spans="1:14" ht="16.8" customHeight="1" x14ac:dyDescent="0.3">
      <c r="A15" s="21"/>
      <c r="B15" s="22"/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4"/>
    </row>
    <row r="16" spans="1:14" ht="18" customHeight="1" x14ac:dyDescent="0.3">
      <c r="A16" s="42" t="s">
        <v>26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4"/>
    </row>
    <row r="17" spans="1:21" ht="16.8" customHeight="1" x14ac:dyDescent="0.3">
      <c r="A17" s="2"/>
      <c r="B17" s="40" t="s">
        <v>0</v>
      </c>
      <c r="C17" s="40"/>
      <c r="D17" s="40"/>
      <c r="E17" s="3"/>
      <c r="F17" s="40" t="s">
        <v>1</v>
      </c>
      <c r="G17" s="40"/>
      <c r="H17" s="40"/>
      <c r="I17" s="3"/>
      <c r="J17" s="40" t="s">
        <v>17</v>
      </c>
      <c r="K17" s="40"/>
      <c r="L17" s="40"/>
      <c r="M17" s="4"/>
    </row>
    <row r="18" spans="1:21" x14ac:dyDescent="0.3">
      <c r="A18" s="2"/>
      <c r="B18" s="5" t="s">
        <v>2</v>
      </c>
      <c r="C18" s="6">
        <v>1742</v>
      </c>
      <c r="D18" s="9">
        <f>SUM(C18/3630)</f>
        <v>0.47988980716253443</v>
      </c>
      <c r="E18" s="8"/>
      <c r="F18" s="5" t="s">
        <v>11</v>
      </c>
      <c r="G18" s="6">
        <v>2588</v>
      </c>
      <c r="H18" s="9">
        <f>SUM(G18/3630)</f>
        <v>0.71294765840220387</v>
      </c>
      <c r="I18" s="8"/>
      <c r="J18" s="5" t="s">
        <v>18</v>
      </c>
      <c r="K18" s="1">
        <v>334</v>
      </c>
      <c r="L18" s="10">
        <f>SUM(K18/3630)</f>
        <v>9.2011019283746553E-2</v>
      </c>
      <c r="M18" s="11"/>
    </row>
    <row r="19" spans="1:21" x14ac:dyDescent="0.3">
      <c r="A19" s="2"/>
      <c r="B19" s="5" t="s">
        <v>3</v>
      </c>
      <c r="C19" s="6">
        <v>1011</v>
      </c>
      <c r="D19" s="9">
        <f t="shared" ref="D19:D24" si="3">SUM(C19/3630)</f>
        <v>0.2785123966942149</v>
      </c>
      <c r="E19" s="8"/>
      <c r="F19" s="5" t="s">
        <v>12</v>
      </c>
      <c r="G19" s="6">
        <v>974</v>
      </c>
      <c r="H19" s="9">
        <f t="shared" ref="H19:H22" si="4">SUM(G19/3630)</f>
        <v>0.26831955922865014</v>
      </c>
      <c r="I19" s="8"/>
      <c r="J19" s="5" t="s">
        <v>8</v>
      </c>
      <c r="K19" s="1">
        <v>93</v>
      </c>
      <c r="L19" s="10">
        <f t="shared" ref="L19:L28" si="5">SUM(K19/3630)</f>
        <v>2.5619834710743802E-2</v>
      </c>
      <c r="M19" s="11"/>
    </row>
    <row r="20" spans="1:21" x14ac:dyDescent="0.3">
      <c r="A20" s="2"/>
      <c r="B20" s="5" t="s">
        <v>4</v>
      </c>
      <c r="C20" s="1">
        <v>89</v>
      </c>
      <c r="D20" s="9">
        <f t="shared" si="3"/>
        <v>2.4517906336088153E-2</v>
      </c>
      <c r="E20" s="8"/>
      <c r="F20" s="5" t="s">
        <v>10</v>
      </c>
      <c r="G20" s="1">
        <v>39</v>
      </c>
      <c r="H20" s="9">
        <f t="shared" si="4"/>
        <v>1.0743801652892562E-2</v>
      </c>
      <c r="I20" s="8"/>
      <c r="J20" s="5" t="s">
        <v>19</v>
      </c>
      <c r="K20" s="1">
        <v>439</v>
      </c>
      <c r="L20" s="10">
        <f t="shared" si="5"/>
        <v>0.1209366391184573</v>
      </c>
      <c r="M20" s="11"/>
    </row>
    <row r="21" spans="1:21" x14ac:dyDescent="0.3">
      <c r="A21" s="2"/>
      <c r="B21" s="12" t="s">
        <v>5</v>
      </c>
      <c r="C21" s="1">
        <v>540</v>
      </c>
      <c r="D21" s="9">
        <f t="shared" si="3"/>
        <v>0.1487603305785124</v>
      </c>
      <c r="E21" s="8"/>
      <c r="F21" s="5" t="s">
        <v>7</v>
      </c>
      <c r="G21" s="1">
        <v>29</v>
      </c>
      <c r="H21" s="9">
        <f t="shared" si="4"/>
        <v>7.9889807162534434E-3</v>
      </c>
      <c r="I21" s="8"/>
      <c r="J21" s="5" t="s">
        <v>9</v>
      </c>
      <c r="K21" s="1">
        <v>349</v>
      </c>
      <c r="L21" s="10">
        <f t="shared" si="5"/>
        <v>9.6143250688705231E-2</v>
      </c>
      <c r="M21" s="11"/>
    </row>
    <row r="22" spans="1:21" x14ac:dyDescent="0.3">
      <c r="A22" s="2"/>
      <c r="B22" s="5" t="s">
        <v>6</v>
      </c>
      <c r="C22" s="1">
        <v>30</v>
      </c>
      <c r="D22" s="9">
        <f t="shared" si="3"/>
        <v>8.2644628099173556E-3</v>
      </c>
      <c r="E22" s="11"/>
      <c r="F22" s="13" t="s">
        <v>20</v>
      </c>
      <c r="G22" s="14">
        <f>SUM(G18:G21)</f>
        <v>3630</v>
      </c>
      <c r="H22" s="15">
        <f t="shared" si="4"/>
        <v>1</v>
      </c>
      <c r="I22" s="11"/>
      <c r="J22" s="5" t="s">
        <v>21</v>
      </c>
      <c r="K22" s="1">
        <v>6</v>
      </c>
      <c r="L22" s="10">
        <f t="shared" si="5"/>
        <v>1.652892561983471E-3</v>
      </c>
      <c r="M22" s="11"/>
    </row>
    <row r="23" spans="1:21" x14ac:dyDescent="0.3">
      <c r="A23" s="2"/>
      <c r="B23" s="5" t="s">
        <v>7</v>
      </c>
      <c r="C23" s="1">
        <v>218</v>
      </c>
      <c r="D23" s="9">
        <f t="shared" si="3"/>
        <v>6.005509641873278E-2</v>
      </c>
      <c r="E23" s="11"/>
      <c r="F23" s="5"/>
      <c r="G23" s="5"/>
      <c r="H23" s="5"/>
      <c r="I23" s="11"/>
      <c r="J23" s="5" t="s">
        <v>22</v>
      </c>
      <c r="K23" s="1">
        <v>1</v>
      </c>
      <c r="L23" s="10">
        <f t="shared" si="5"/>
        <v>2.7548209366391182E-4</v>
      </c>
      <c r="M23" s="11"/>
    </row>
    <row r="24" spans="1:21" x14ac:dyDescent="0.3">
      <c r="A24" s="2"/>
      <c r="B24" s="13" t="s">
        <v>20</v>
      </c>
      <c r="C24" s="16">
        <f>SUM(C18:C23)</f>
        <v>3630</v>
      </c>
      <c r="D24" s="15">
        <f t="shared" si="3"/>
        <v>1</v>
      </c>
      <c r="E24" s="11"/>
      <c r="F24" s="5"/>
      <c r="G24" s="5"/>
      <c r="H24" s="5"/>
      <c r="I24" s="11"/>
      <c r="J24" s="5" t="s">
        <v>23</v>
      </c>
      <c r="K24" s="6">
        <v>1791</v>
      </c>
      <c r="L24" s="10">
        <f t="shared" si="5"/>
        <v>0.49338842975206609</v>
      </c>
      <c r="M24" s="11"/>
    </row>
    <row r="25" spans="1:21" x14ac:dyDescent="0.3">
      <c r="A25" s="2"/>
      <c r="B25" s="5"/>
      <c r="C25" s="5"/>
      <c r="D25" s="5"/>
      <c r="E25" s="11"/>
      <c r="F25" s="5"/>
      <c r="G25" s="5"/>
      <c r="H25" s="5"/>
      <c r="I25" s="11"/>
      <c r="J25" s="5" t="s">
        <v>24</v>
      </c>
      <c r="K25" s="1">
        <v>17</v>
      </c>
      <c r="L25" s="10">
        <f t="shared" si="5"/>
        <v>4.6831955922865013E-3</v>
      </c>
      <c r="M25" s="11"/>
    </row>
    <row r="26" spans="1:21" x14ac:dyDescent="0.3">
      <c r="A26" s="2"/>
      <c r="B26" s="5"/>
      <c r="C26" s="5"/>
      <c r="D26" s="5"/>
      <c r="E26" s="11"/>
      <c r="F26" s="5"/>
      <c r="G26" s="5"/>
      <c r="H26" s="5"/>
      <c r="I26" s="11"/>
      <c r="J26" s="5" t="s">
        <v>25</v>
      </c>
      <c r="K26" s="1">
        <v>375</v>
      </c>
      <c r="L26" s="10">
        <f t="shared" si="5"/>
        <v>0.10330578512396695</v>
      </c>
      <c r="M26" s="11"/>
    </row>
    <row r="27" spans="1:21" x14ac:dyDescent="0.3">
      <c r="A27" s="2"/>
      <c r="B27" s="5"/>
      <c r="C27" s="5"/>
      <c r="D27" s="5"/>
      <c r="E27" s="11"/>
      <c r="F27" s="5"/>
      <c r="G27" s="5"/>
      <c r="H27" s="5"/>
      <c r="I27" s="11"/>
      <c r="J27" s="5" t="s">
        <v>7</v>
      </c>
      <c r="K27" s="1">
        <v>225</v>
      </c>
      <c r="L27" s="10">
        <f t="shared" si="5"/>
        <v>6.1983471074380167E-2</v>
      </c>
      <c r="M27" s="11"/>
    </row>
    <row r="28" spans="1:21" x14ac:dyDescent="0.3">
      <c r="A28" s="2"/>
      <c r="B28" s="17"/>
      <c r="C28" s="17"/>
      <c r="D28" s="17"/>
      <c r="E28" s="11"/>
      <c r="F28" s="17"/>
      <c r="G28" s="17"/>
      <c r="H28" s="17"/>
      <c r="I28" s="11"/>
      <c r="J28" s="18" t="s">
        <v>20</v>
      </c>
      <c r="K28" s="19">
        <f>SUM(K18:K27)</f>
        <v>3630</v>
      </c>
      <c r="L28" s="20">
        <f t="shared" si="5"/>
        <v>1</v>
      </c>
      <c r="M28" s="11"/>
    </row>
    <row r="29" spans="1:21" ht="16.8" customHeight="1" x14ac:dyDescent="0.3">
      <c r="A29" s="21"/>
      <c r="B29" s="22"/>
      <c r="C29" s="22"/>
      <c r="D29" s="22"/>
      <c r="E29" s="23"/>
      <c r="F29" s="22"/>
      <c r="G29" s="22"/>
      <c r="H29" s="22"/>
      <c r="I29" s="23"/>
      <c r="J29" s="22"/>
      <c r="K29" s="22"/>
      <c r="L29" s="22"/>
      <c r="M29" s="24"/>
    </row>
    <row r="30" spans="1:21" ht="18" customHeight="1" x14ac:dyDescent="0.3">
      <c r="A30" s="45" t="s">
        <v>27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</row>
    <row r="31" spans="1:21" ht="16.8" customHeight="1" x14ac:dyDescent="0.3">
      <c r="A31" s="2"/>
      <c r="B31" s="40" t="s">
        <v>0</v>
      </c>
      <c r="C31" s="40"/>
      <c r="D31" s="40"/>
      <c r="E31" s="3"/>
      <c r="F31" s="40" t="s">
        <v>1</v>
      </c>
      <c r="G31" s="40"/>
      <c r="H31" s="40"/>
      <c r="I31" s="3"/>
      <c r="J31" s="40" t="s">
        <v>17</v>
      </c>
      <c r="K31" s="40"/>
      <c r="L31" s="40"/>
      <c r="M31" s="4"/>
    </row>
    <row r="32" spans="1:21" x14ac:dyDescent="0.3">
      <c r="A32" s="2"/>
      <c r="B32" s="5" t="s">
        <v>2</v>
      </c>
      <c r="C32" s="6">
        <v>1576</v>
      </c>
      <c r="D32" s="9">
        <f>SUM(C32/3925)</f>
        <v>0.40152866242038215</v>
      </c>
      <c r="E32" s="8"/>
      <c r="F32" s="5" t="s">
        <v>11</v>
      </c>
      <c r="G32" s="6">
        <v>2150</v>
      </c>
      <c r="H32" s="9">
        <f>SUM(G32/3925)</f>
        <v>0.54777070063694266</v>
      </c>
      <c r="I32" s="8"/>
      <c r="J32" s="5" t="s">
        <v>18</v>
      </c>
      <c r="K32" s="1">
        <v>240</v>
      </c>
      <c r="L32" s="9">
        <f>SUM(K32/3925)</f>
        <v>6.1146496815286625E-2</v>
      </c>
      <c r="M32" s="11"/>
      <c r="U32" t="s">
        <v>36</v>
      </c>
    </row>
    <row r="33" spans="1:21" x14ac:dyDescent="0.3">
      <c r="A33" s="2"/>
      <c r="B33" s="5" t="s">
        <v>3</v>
      </c>
      <c r="C33" s="1">
        <v>202</v>
      </c>
      <c r="D33" s="9">
        <f t="shared" ref="D33:D38" si="6">SUM(C33/3925)</f>
        <v>5.146496815286624E-2</v>
      </c>
      <c r="E33" s="8"/>
      <c r="F33" s="5" t="s">
        <v>12</v>
      </c>
      <c r="G33" s="6">
        <v>1720</v>
      </c>
      <c r="H33" s="9">
        <f t="shared" ref="H33:H36" si="7">SUM(G33/3925)</f>
        <v>0.43821656050955415</v>
      </c>
      <c r="I33" s="8"/>
      <c r="J33" s="5" t="s">
        <v>8</v>
      </c>
      <c r="K33" s="1">
        <v>106</v>
      </c>
      <c r="L33" s="9">
        <f t="shared" ref="L33:L42" si="8">SUM(K33/3925)</f>
        <v>2.7006369426751591E-2</v>
      </c>
      <c r="M33" s="11"/>
      <c r="U33" t="s">
        <v>36</v>
      </c>
    </row>
    <row r="34" spans="1:21" x14ac:dyDescent="0.3">
      <c r="A34" s="2"/>
      <c r="B34" s="5" t="s">
        <v>4</v>
      </c>
      <c r="C34" s="1">
        <v>111</v>
      </c>
      <c r="D34" s="9">
        <f t="shared" si="6"/>
        <v>2.8280254777070062E-2</v>
      </c>
      <c r="E34" s="8"/>
      <c r="F34" s="5" t="s">
        <v>10</v>
      </c>
      <c r="G34" s="1">
        <v>6</v>
      </c>
      <c r="H34" s="9">
        <f t="shared" si="7"/>
        <v>1.5286624203821656E-3</v>
      </c>
      <c r="I34" s="8"/>
      <c r="J34" s="5" t="s">
        <v>19</v>
      </c>
      <c r="K34" s="1">
        <v>191</v>
      </c>
      <c r="L34" s="9">
        <f t="shared" si="8"/>
        <v>4.8662420382165603E-2</v>
      </c>
      <c r="M34" s="11"/>
      <c r="U34" t="s">
        <v>36</v>
      </c>
    </row>
    <row r="35" spans="1:21" x14ac:dyDescent="0.3">
      <c r="A35" s="2"/>
      <c r="B35" s="25" t="s">
        <v>5</v>
      </c>
      <c r="C35" s="6">
        <v>1529</v>
      </c>
      <c r="D35" s="9">
        <f t="shared" si="6"/>
        <v>0.38955414012738854</v>
      </c>
      <c r="E35" s="8"/>
      <c r="F35" s="5" t="s">
        <v>7</v>
      </c>
      <c r="G35" s="1">
        <v>49</v>
      </c>
      <c r="H35" s="9">
        <f t="shared" si="7"/>
        <v>1.2484076433121018E-2</v>
      </c>
      <c r="I35" s="8"/>
      <c r="J35" s="5" t="s">
        <v>9</v>
      </c>
      <c r="K35" s="1">
        <v>132</v>
      </c>
      <c r="L35" s="9">
        <f t="shared" si="8"/>
        <v>3.3630573248407646E-2</v>
      </c>
      <c r="M35" s="11"/>
      <c r="U35" t="s">
        <v>36</v>
      </c>
    </row>
    <row r="36" spans="1:21" x14ac:dyDescent="0.3">
      <c r="A36" s="2"/>
      <c r="B36" s="5" t="s">
        <v>6</v>
      </c>
      <c r="C36" s="1">
        <v>96</v>
      </c>
      <c r="D36" s="9">
        <f t="shared" si="6"/>
        <v>2.4458598726114649E-2</v>
      </c>
      <c r="E36" s="11"/>
      <c r="F36" s="13" t="s">
        <v>20</v>
      </c>
      <c r="G36" s="14">
        <f>SUM(G32:G35)</f>
        <v>3925</v>
      </c>
      <c r="H36" s="15">
        <f t="shared" si="7"/>
        <v>1</v>
      </c>
      <c r="I36" s="11"/>
      <c r="J36" s="5" t="s">
        <v>21</v>
      </c>
      <c r="K36" s="1">
        <v>3</v>
      </c>
      <c r="L36" s="9">
        <f t="shared" si="8"/>
        <v>7.6433121019108278E-4</v>
      </c>
      <c r="M36" s="11"/>
    </row>
    <row r="37" spans="1:21" x14ac:dyDescent="0.3">
      <c r="A37" s="2"/>
      <c r="B37" s="5" t="s">
        <v>7</v>
      </c>
      <c r="C37" s="1">
        <v>411</v>
      </c>
      <c r="D37" s="9">
        <f t="shared" si="6"/>
        <v>0.10471337579617834</v>
      </c>
      <c r="E37" s="11"/>
      <c r="F37" s="5"/>
      <c r="G37" s="5"/>
      <c r="H37" s="5"/>
      <c r="I37" s="11"/>
      <c r="J37" s="5" t="s">
        <v>22</v>
      </c>
      <c r="K37" s="1">
        <v>0</v>
      </c>
      <c r="L37" s="9">
        <f t="shared" si="8"/>
        <v>0</v>
      </c>
      <c r="M37" s="11"/>
    </row>
    <row r="38" spans="1:21" x14ac:dyDescent="0.3">
      <c r="A38" s="2"/>
      <c r="B38" s="13" t="s">
        <v>20</v>
      </c>
      <c r="C38" s="26">
        <f>SUM(C32:C37)</f>
        <v>3925</v>
      </c>
      <c r="D38" s="15">
        <f t="shared" si="6"/>
        <v>1</v>
      </c>
      <c r="E38" s="11"/>
      <c r="F38" s="5"/>
      <c r="G38" s="5"/>
      <c r="H38" s="5"/>
      <c r="I38" s="11"/>
      <c r="J38" s="5" t="s">
        <v>23</v>
      </c>
      <c r="K38" s="6">
        <v>2791</v>
      </c>
      <c r="L38" s="9">
        <f t="shared" si="8"/>
        <v>0.71108280254777068</v>
      </c>
      <c r="M38" s="11"/>
    </row>
    <row r="39" spans="1:21" x14ac:dyDescent="0.3">
      <c r="A39" s="2"/>
      <c r="B39" s="5"/>
      <c r="C39" s="5"/>
      <c r="D39" s="5"/>
      <c r="E39" s="11"/>
      <c r="F39" s="5"/>
      <c r="G39" s="5"/>
      <c r="H39" s="5"/>
      <c r="I39" s="11"/>
      <c r="J39" s="5" t="s">
        <v>24</v>
      </c>
      <c r="K39" s="1">
        <v>26</v>
      </c>
      <c r="L39" s="9">
        <f t="shared" si="8"/>
        <v>6.6242038216560509E-3</v>
      </c>
      <c r="M39" s="11"/>
    </row>
    <row r="40" spans="1:21" x14ac:dyDescent="0.3">
      <c r="A40" s="2"/>
      <c r="B40" s="5"/>
      <c r="C40" s="5"/>
      <c r="D40" s="5"/>
      <c r="E40" s="11"/>
      <c r="F40" s="5"/>
      <c r="G40" s="5"/>
      <c r="H40" s="5"/>
      <c r="I40" s="11"/>
      <c r="J40" s="5" t="s">
        <v>25</v>
      </c>
      <c r="K40" s="1">
        <v>306</v>
      </c>
      <c r="L40" s="9">
        <f t="shared" si="8"/>
        <v>7.7961783439490451E-2</v>
      </c>
      <c r="M40" s="11"/>
    </row>
    <row r="41" spans="1:21" x14ac:dyDescent="0.3">
      <c r="A41" s="2"/>
      <c r="B41" s="5"/>
      <c r="C41" s="5"/>
      <c r="D41" s="5"/>
      <c r="E41" s="11"/>
      <c r="F41" s="5"/>
      <c r="G41" s="5"/>
      <c r="H41" s="5"/>
      <c r="I41" s="11"/>
      <c r="J41" s="5" t="s">
        <v>7</v>
      </c>
      <c r="K41" s="1">
        <v>130</v>
      </c>
      <c r="L41" s="9">
        <f t="shared" si="8"/>
        <v>3.3121019108280254E-2</v>
      </c>
      <c r="M41" s="11"/>
    </row>
    <row r="42" spans="1:21" x14ac:dyDescent="0.3">
      <c r="A42" s="2"/>
      <c r="B42" s="17"/>
      <c r="C42" s="17"/>
      <c r="D42" s="17"/>
      <c r="E42" s="11"/>
      <c r="F42" s="17"/>
      <c r="G42" s="17"/>
      <c r="H42" s="17"/>
      <c r="I42" s="11"/>
      <c r="J42" s="18" t="s">
        <v>20</v>
      </c>
      <c r="K42" s="19">
        <f>SUM(K32:K41)</f>
        <v>3925</v>
      </c>
      <c r="L42" s="15">
        <f t="shared" si="8"/>
        <v>1</v>
      </c>
      <c r="M42" s="11"/>
    </row>
    <row r="43" spans="1:21" ht="14.4" customHeight="1" x14ac:dyDescent="0.3">
      <c r="A43" s="21"/>
      <c r="B43" s="22"/>
      <c r="C43" s="22"/>
      <c r="D43" s="22"/>
      <c r="E43" s="23"/>
      <c r="F43" s="22"/>
      <c r="G43" s="22"/>
      <c r="H43" s="22"/>
      <c r="I43" s="23"/>
      <c r="J43" s="22"/>
      <c r="K43" s="22"/>
      <c r="L43" s="22"/>
      <c r="M43" s="24"/>
    </row>
    <row r="44" spans="1:21" ht="14.4" customHeight="1" x14ac:dyDescent="0.3">
      <c r="A44" s="39"/>
      <c r="B44" s="39"/>
      <c r="C44" s="39"/>
      <c r="D44" s="37"/>
      <c r="E44" s="37"/>
      <c r="F44" s="37"/>
      <c r="G44" s="37"/>
      <c r="H44" s="37"/>
      <c r="I44" s="37"/>
      <c r="J44" s="37"/>
      <c r="K44" s="37"/>
      <c r="L44" s="37"/>
      <c r="M44" s="37"/>
    </row>
    <row r="45" spans="1:21" s="39" customFormat="1" ht="14.4" customHeight="1" x14ac:dyDescent="0.3"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1:21" ht="16.8" customHeight="1" x14ac:dyDescent="0.3">
      <c r="A46" s="48" t="s">
        <v>28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50"/>
    </row>
    <row r="47" spans="1:21" ht="18" customHeight="1" x14ac:dyDescent="0.3">
      <c r="A47" s="2"/>
      <c r="B47" s="40" t="s">
        <v>0</v>
      </c>
      <c r="C47" s="40"/>
      <c r="D47" s="40"/>
      <c r="E47" s="3"/>
      <c r="F47" s="40" t="s">
        <v>1</v>
      </c>
      <c r="G47" s="40"/>
      <c r="H47" s="40"/>
      <c r="I47" s="3"/>
      <c r="J47" s="40" t="s">
        <v>17</v>
      </c>
      <c r="K47" s="40"/>
      <c r="L47" s="40"/>
      <c r="M47" s="4"/>
    </row>
    <row r="48" spans="1:21" x14ac:dyDescent="0.3">
      <c r="A48" s="2"/>
      <c r="B48" s="5" t="s">
        <v>2</v>
      </c>
      <c r="C48" s="6">
        <v>2634</v>
      </c>
      <c r="D48" s="9">
        <f>SUM(C48/47766)</f>
        <v>5.5143826152493407E-2</v>
      </c>
      <c r="E48" s="8"/>
      <c r="F48" s="5" t="s">
        <v>11</v>
      </c>
      <c r="G48" s="6">
        <v>34248</v>
      </c>
      <c r="H48" s="9">
        <f>SUM(G48/47766)</f>
        <v>0.71699535234267053</v>
      </c>
      <c r="I48" s="8"/>
      <c r="J48" s="5" t="s">
        <v>18</v>
      </c>
      <c r="K48" s="6">
        <v>2492</v>
      </c>
      <c r="L48" s="9">
        <f>SUM(K48/47766)</f>
        <v>5.2171000293095508E-2</v>
      </c>
      <c r="M48" s="11"/>
    </row>
    <row r="49" spans="1:13" x14ac:dyDescent="0.3">
      <c r="A49" s="2"/>
      <c r="B49" s="5" t="s">
        <v>3</v>
      </c>
      <c r="C49" s="6">
        <v>1162</v>
      </c>
      <c r="D49" s="9">
        <f t="shared" ref="D49:D54" si="9">SUM(C49/47766)</f>
        <v>2.4326927102960264E-2</v>
      </c>
      <c r="E49" s="8"/>
      <c r="F49" s="5" t="s">
        <v>12</v>
      </c>
      <c r="G49" s="6">
        <v>5264</v>
      </c>
      <c r="H49" s="9">
        <f t="shared" ref="H49:H52" si="10">SUM(G49/47766)</f>
        <v>0.11020391073148264</v>
      </c>
      <c r="I49" s="8"/>
      <c r="J49" s="5" t="s">
        <v>8</v>
      </c>
      <c r="K49" s="6">
        <v>1734</v>
      </c>
      <c r="L49" s="9">
        <f t="shared" ref="L49:L58" si="11">SUM(K49/47766)</f>
        <v>3.6301972114056023E-2</v>
      </c>
      <c r="M49" s="11"/>
    </row>
    <row r="50" spans="1:13" x14ac:dyDescent="0.3">
      <c r="A50" s="2"/>
      <c r="B50" s="5" t="s">
        <v>4</v>
      </c>
      <c r="C50" s="6">
        <v>5263</v>
      </c>
      <c r="D50" s="9">
        <f t="shared" si="9"/>
        <v>0.1101829753381066</v>
      </c>
      <c r="E50" s="8"/>
      <c r="F50" s="5" t="s">
        <v>10</v>
      </c>
      <c r="G50" s="1">
        <v>245</v>
      </c>
      <c r="H50" s="9">
        <f t="shared" si="10"/>
        <v>5.1291713771301761E-3</v>
      </c>
      <c r="I50" s="8"/>
      <c r="J50" s="5" t="s">
        <v>19</v>
      </c>
      <c r="K50" s="6">
        <v>6635</v>
      </c>
      <c r="L50" s="9">
        <f t="shared" si="11"/>
        <v>0.13890633505003558</v>
      </c>
      <c r="M50" s="11"/>
    </row>
    <row r="51" spans="1:13" x14ac:dyDescent="0.3">
      <c r="A51" s="2"/>
      <c r="B51" s="5" t="s">
        <v>5</v>
      </c>
      <c r="C51" s="6">
        <v>25659</v>
      </c>
      <c r="D51" s="9">
        <f t="shared" si="9"/>
        <v>0.53718125863584976</v>
      </c>
      <c r="E51" s="8"/>
      <c r="F51" s="5" t="s">
        <v>7</v>
      </c>
      <c r="G51" s="6">
        <v>8009</v>
      </c>
      <c r="H51" s="9">
        <f t="shared" si="10"/>
        <v>0.16767156554871665</v>
      </c>
      <c r="I51" s="8"/>
      <c r="J51" s="5" t="s">
        <v>9</v>
      </c>
      <c r="K51" s="6">
        <v>3256</v>
      </c>
      <c r="L51" s="9">
        <f t="shared" si="11"/>
        <v>6.8165640832391239E-2</v>
      </c>
      <c r="M51" s="11"/>
    </row>
    <row r="52" spans="1:13" x14ac:dyDescent="0.3">
      <c r="A52" s="2"/>
      <c r="B52" s="5" t="s">
        <v>6</v>
      </c>
      <c r="C52" s="6">
        <v>2569</v>
      </c>
      <c r="D52" s="9">
        <f t="shared" si="9"/>
        <v>5.3783025583050703E-2</v>
      </c>
      <c r="E52" s="11"/>
      <c r="F52" s="13" t="s">
        <v>20</v>
      </c>
      <c r="G52" s="14">
        <f>SUM(G48:G51)</f>
        <v>47766</v>
      </c>
      <c r="H52" s="15">
        <f t="shared" si="10"/>
        <v>1</v>
      </c>
      <c r="I52" s="11"/>
      <c r="J52" s="5" t="s">
        <v>21</v>
      </c>
      <c r="K52" s="1">
        <v>39</v>
      </c>
      <c r="L52" s="9">
        <f t="shared" si="11"/>
        <v>8.1648034166561991E-4</v>
      </c>
      <c r="M52" s="11"/>
    </row>
    <row r="53" spans="1:13" x14ac:dyDescent="0.3">
      <c r="A53" s="2"/>
      <c r="B53" s="5" t="s">
        <v>7</v>
      </c>
      <c r="C53" s="6">
        <v>10479</v>
      </c>
      <c r="D53" s="9">
        <f t="shared" si="9"/>
        <v>0.21938198718753926</v>
      </c>
      <c r="E53" s="11"/>
      <c r="F53" s="5"/>
      <c r="G53" s="5"/>
      <c r="H53" s="5"/>
      <c r="I53" s="11"/>
      <c r="J53" s="5" t="s">
        <v>22</v>
      </c>
      <c r="K53" s="1">
        <v>17</v>
      </c>
      <c r="L53" s="9">
        <f t="shared" si="11"/>
        <v>3.5590168739270612E-4</v>
      </c>
      <c r="M53" s="11"/>
    </row>
    <row r="54" spans="1:13" x14ac:dyDescent="0.3">
      <c r="A54" s="2"/>
      <c r="B54" s="13" t="s">
        <v>20</v>
      </c>
      <c r="C54" s="14">
        <f>SUM(C48:C53)</f>
        <v>47766</v>
      </c>
      <c r="D54" s="15">
        <f t="shared" si="9"/>
        <v>1</v>
      </c>
      <c r="E54" s="11"/>
      <c r="F54" s="5"/>
      <c r="G54" s="5"/>
      <c r="H54" s="5"/>
      <c r="I54" s="11"/>
      <c r="J54" s="5" t="s">
        <v>23</v>
      </c>
      <c r="K54" s="6">
        <v>16979</v>
      </c>
      <c r="L54" s="9">
        <f t="shared" si="11"/>
        <v>0.35546204413180926</v>
      </c>
      <c r="M54" s="11"/>
    </row>
    <row r="55" spans="1:13" x14ac:dyDescent="0.3">
      <c r="A55" s="2"/>
      <c r="B55" s="5"/>
      <c r="C55" s="5"/>
      <c r="D55" s="5"/>
      <c r="E55" s="11"/>
      <c r="F55" s="5"/>
      <c r="G55" s="5"/>
      <c r="H55" s="5"/>
      <c r="I55" s="11"/>
      <c r="J55" s="5" t="s">
        <v>24</v>
      </c>
      <c r="K55" s="1">
        <v>541</v>
      </c>
      <c r="L55" s="9">
        <f t="shared" si="11"/>
        <v>1.1326047816438471E-2</v>
      </c>
      <c r="M55" s="11"/>
    </row>
    <row r="56" spans="1:13" x14ac:dyDescent="0.3">
      <c r="A56" s="2"/>
      <c r="B56" s="5"/>
      <c r="C56" s="5"/>
      <c r="D56" s="5"/>
      <c r="E56" s="11"/>
      <c r="F56" s="5"/>
      <c r="G56" s="5"/>
      <c r="H56" s="5"/>
      <c r="I56" s="11"/>
      <c r="J56" s="5" t="s">
        <v>25</v>
      </c>
      <c r="K56" s="6">
        <v>1663</v>
      </c>
      <c r="L56" s="9">
        <f t="shared" si="11"/>
        <v>3.4815559184357074E-2</v>
      </c>
      <c r="M56" s="11"/>
    </row>
    <row r="57" spans="1:13" x14ac:dyDescent="0.3">
      <c r="A57" s="2"/>
      <c r="B57" s="5"/>
      <c r="C57" s="5"/>
      <c r="D57" s="5"/>
      <c r="E57" s="11"/>
      <c r="F57" s="5"/>
      <c r="G57" s="5"/>
      <c r="H57" s="5"/>
      <c r="I57" s="11"/>
      <c r="J57" s="5" t="s">
        <v>7</v>
      </c>
      <c r="K57" s="6">
        <v>14410</v>
      </c>
      <c r="L57" s="9">
        <f t="shared" si="11"/>
        <v>0.3016790185487585</v>
      </c>
      <c r="M57" s="11"/>
    </row>
    <row r="58" spans="1:13" x14ac:dyDescent="0.3">
      <c r="A58" s="2"/>
      <c r="B58" s="5"/>
      <c r="C58" s="5"/>
      <c r="D58" s="5"/>
      <c r="E58" s="11"/>
      <c r="F58" s="17"/>
      <c r="G58" s="17"/>
      <c r="H58" s="17"/>
      <c r="I58" s="11"/>
      <c r="J58" s="18" t="s">
        <v>20</v>
      </c>
      <c r="K58" s="19">
        <f>SUM(K48:K57)</f>
        <v>47766</v>
      </c>
      <c r="L58" s="15">
        <f t="shared" si="11"/>
        <v>1</v>
      </c>
      <c r="M58" s="11"/>
    </row>
    <row r="59" spans="1:13" x14ac:dyDescent="0.3">
      <c r="A59" s="21"/>
      <c r="B59" s="22"/>
      <c r="C59" s="22"/>
      <c r="D59" s="22"/>
      <c r="E59" s="23"/>
      <c r="F59" s="22"/>
      <c r="G59" s="22"/>
      <c r="H59" s="22"/>
      <c r="I59" s="23"/>
      <c r="J59" s="22"/>
      <c r="K59" s="22"/>
      <c r="L59" s="22"/>
      <c r="M59" s="24"/>
    </row>
    <row r="60" spans="1:13" x14ac:dyDescent="0.3">
      <c r="A60" s="51" t="s">
        <v>29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3"/>
    </row>
    <row r="61" spans="1:13" ht="18" customHeight="1" x14ac:dyDescent="0.3">
      <c r="A61" s="2"/>
      <c r="B61" s="40" t="s">
        <v>0</v>
      </c>
      <c r="C61" s="40"/>
      <c r="D61" s="40"/>
      <c r="E61" s="3"/>
      <c r="F61" s="40" t="s">
        <v>13</v>
      </c>
      <c r="G61" s="40"/>
      <c r="H61" s="40"/>
      <c r="I61" s="3"/>
      <c r="J61" s="40" t="s">
        <v>17</v>
      </c>
      <c r="K61" s="40"/>
      <c r="L61" s="40"/>
      <c r="M61" s="4"/>
    </row>
    <row r="62" spans="1:13" x14ac:dyDescent="0.3">
      <c r="A62" s="2"/>
      <c r="B62" s="5" t="s">
        <v>2</v>
      </c>
      <c r="C62" s="6">
        <v>2100</v>
      </c>
      <c r="D62" s="9">
        <f>SUM(C62/5399)</f>
        <v>0.38896091868864602</v>
      </c>
      <c r="E62" s="8"/>
      <c r="F62" s="5" t="s">
        <v>30</v>
      </c>
      <c r="G62" s="27">
        <v>2805</v>
      </c>
      <c r="H62" s="9">
        <f>SUM(G62/5399)</f>
        <v>0.51954065567697727</v>
      </c>
      <c r="I62" s="8"/>
      <c r="J62" s="5" t="s">
        <v>18</v>
      </c>
      <c r="K62" s="1">
        <v>552</v>
      </c>
      <c r="L62" s="9">
        <f>SUM(K62/5399)</f>
        <v>0.10224115576958696</v>
      </c>
      <c r="M62" s="11"/>
    </row>
    <row r="63" spans="1:13" x14ac:dyDescent="0.3">
      <c r="A63" s="2"/>
      <c r="B63" s="5" t="s">
        <v>3</v>
      </c>
      <c r="C63" s="1">
        <v>349</v>
      </c>
      <c r="D63" s="9">
        <f t="shared" ref="D63:D68" si="12">SUM(C63/5399)</f>
        <v>6.4641600296351173E-2</v>
      </c>
      <c r="E63" s="8"/>
      <c r="F63" s="5" t="s">
        <v>31</v>
      </c>
      <c r="G63" s="27">
        <v>69</v>
      </c>
      <c r="H63" s="9">
        <f t="shared" ref="H63:H66" si="13">SUM(G63/5399)</f>
        <v>1.278014447119837E-2</v>
      </c>
      <c r="I63" s="8"/>
      <c r="J63" s="5" t="s">
        <v>8</v>
      </c>
      <c r="K63" s="1">
        <v>196</v>
      </c>
      <c r="L63" s="9">
        <f t="shared" ref="L63:L72" si="14">SUM(K63/5399)</f>
        <v>3.6303019077606961E-2</v>
      </c>
      <c r="M63" s="11"/>
    </row>
    <row r="64" spans="1:13" x14ac:dyDescent="0.3">
      <c r="A64" s="2"/>
      <c r="B64" s="5" t="s">
        <v>4</v>
      </c>
      <c r="C64" s="1">
        <v>417</v>
      </c>
      <c r="D64" s="9">
        <f t="shared" si="12"/>
        <v>7.7236525282459709E-2</v>
      </c>
      <c r="E64" s="8"/>
      <c r="F64" s="5" t="s">
        <v>14</v>
      </c>
      <c r="G64" s="27">
        <v>44</v>
      </c>
      <c r="H64" s="9">
        <f t="shared" si="13"/>
        <v>8.1496573439525846E-3</v>
      </c>
      <c r="I64" s="8"/>
      <c r="J64" s="5" t="s">
        <v>19</v>
      </c>
      <c r="K64" s="6">
        <v>2067</v>
      </c>
      <c r="L64" s="9">
        <f t="shared" si="14"/>
        <v>0.38284867568068159</v>
      </c>
      <c r="M64" s="11"/>
    </row>
    <row r="65" spans="1:18" x14ac:dyDescent="0.3">
      <c r="A65" s="2"/>
      <c r="B65" s="5" t="s">
        <v>5</v>
      </c>
      <c r="C65" s="6">
        <v>2389</v>
      </c>
      <c r="D65" s="9">
        <f t="shared" si="12"/>
        <v>0.44248934987960731</v>
      </c>
      <c r="E65" s="8"/>
      <c r="F65" s="25" t="s">
        <v>15</v>
      </c>
      <c r="G65" s="28">
        <v>2481</v>
      </c>
      <c r="H65" s="9">
        <f t="shared" si="13"/>
        <v>0.45952954250787181</v>
      </c>
      <c r="I65" s="8"/>
      <c r="J65" s="5" t="s">
        <v>9</v>
      </c>
      <c r="K65" s="1">
        <v>338</v>
      </c>
      <c r="L65" s="9">
        <f t="shared" si="14"/>
        <v>6.2604185960363032E-2</v>
      </c>
      <c r="M65" s="11"/>
    </row>
    <row r="66" spans="1:18" x14ac:dyDescent="0.3">
      <c r="A66" s="2"/>
      <c r="B66" s="5" t="s">
        <v>6</v>
      </c>
      <c r="C66" s="1">
        <v>89</v>
      </c>
      <c r="D66" s="9">
        <f t="shared" si="12"/>
        <v>1.6484534172994999E-2</v>
      </c>
      <c r="E66" s="11"/>
      <c r="F66" s="13" t="s">
        <v>20</v>
      </c>
      <c r="G66" s="14">
        <f>SUM(G61:G65)</f>
        <v>5399</v>
      </c>
      <c r="H66" s="15">
        <f t="shared" si="13"/>
        <v>1</v>
      </c>
      <c r="I66" s="11"/>
      <c r="J66" s="5" t="s">
        <v>21</v>
      </c>
      <c r="K66" s="1">
        <v>10</v>
      </c>
      <c r="L66" s="9">
        <f t="shared" si="14"/>
        <v>1.8521948508983144E-3</v>
      </c>
      <c r="M66" s="11"/>
    </row>
    <row r="67" spans="1:18" x14ac:dyDescent="0.3">
      <c r="A67" s="2"/>
      <c r="B67" s="5" t="s">
        <v>7</v>
      </c>
      <c r="C67" s="1">
        <v>55</v>
      </c>
      <c r="D67" s="9">
        <f t="shared" si="12"/>
        <v>1.0187071679940729E-2</v>
      </c>
      <c r="E67" s="2"/>
      <c r="F67" s="29"/>
      <c r="G67" s="30"/>
      <c r="H67" s="31"/>
      <c r="I67" s="32"/>
      <c r="J67" s="5" t="s">
        <v>22</v>
      </c>
      <c r="K67" s="1">
        <v>5</v>
      </c>
      <c r="L67" s="9">
        <f t="shared" si="14"/>
        <v>9.2609742544915721E-4</v>
      </c>
      <c r="M67" s="11"/>
    </row>
    <row r="68" spans="1:18" x14ac:dyDescent="0.3">
      <c r="A68" s="2"/>
      <c r="B68" s="13" t="s">
        <v>20</v>
      </c>
      <c r="C68" s="14">
        <f>SUM(C62:C67)</f>
        <v>5399</v>
      </c>
      <c r="D68" s="15">
        <f t="shared" si="12"/>
        <v>1</v>
      </c>
      <c r="E68" s="2"/>
      <c r="F68" s="41" t="s">
        <v>32</v>
      </c>
      <c r="G68" s="41"/>
      <c r="H68" s="41"/>
      <c r="I68" s="32"/>
      <c r="J68" s="5" t="s">
        <v>23</v>
      </c>
      <c r="K68" s="6">
        <v>1138</v>
      </c>
      <c r="L68" s="9">
        <f t="shared" si="14"/>
        <v>0.2107797740322282</v>
      </c>
      <c r="M68" s="11"/>
    </row>
    <row r="69" spans="1:18" x14ac:dyDescent="0.3">
      <c r="A69" s="2"/>
      <c r="B69" s="5"/>
      <c r="C69" s="5"/>
      <c r="D69" s="5"/>
      <c r="E69" s="11"/>
      <c r="F69" s="5" t="s">
        <v>30</v>
      </c>
      <c r="G69" s="27">
        <v>86029</v>
      </c>
      <c r="H69" s="9">
        <f>SUM(G69/180472)</f>
        <v>0.47668890465002883</v>
      </c>
      <c r="I69" s="11"/>
      <c r="J69" s="5" t="s">
        <v>24</v>
      </c>
      <c r="K69" s="1">
        <v>67</v>
      </c>
      <c r="L69" s="9">
        <f t="shared" si="14"/>
        <v>1.2409705501018707E-2</v>
      </c>
      <c r="M69" s="11"/>
    </row>
    <row r="70" spans="1:18" x14ac:dyDescent="0.3">
      <c r="A70" s="2"/>
      <c r="B70" s="5"/>
      <c r="C70" s="5"/>
      <c r="D70" s="5"/>
      <c r="E70" s="11"/>
      <c r="F70" s="5" t="s">
        <v>31</v>
      </c>
      <c r="G70" s="27">
        <v>2288</v>
      </c>
      <c r="H70" s="9">
        <f t="shared" ref="H70:H73" si="15">SUM(G70/180472)</f>
        <v>1.2677866926725475E-2</v>
      </c>
      <c r="I70" s="11"/>
      <c r="J70" s="5" t="s">
        <v>25</v>
      </c>
      <c r="K70" s="1">
        <v>731</v>
      </c>
      <c r="L70" s="9">
        <f t="shared" si="14"/>
        <v>0.1353954436006668</v>
      </c>
      <c r="M70" s="11"/>
    </row>
    <row r="71" spans="1:18" x14ac:dyDescent="0.3">
      <c r="A71" s="2"/>
      <c r="B71" s="5"/>
      <c r="C71" s="5"/>
      <c r="D71" s="5"/>
      <c r="E71" s="11"/>
      <c r="F71" s="5" t="s">
        <v>14</v>
      </c>
      <c r="G71" s="27">
        <v>613</v>
      </c>
      <c r="H71" s="9">
        <f t="shared" si="15"/>
        <v>3.3966487876235648E-3</v>
      </c>
      <c r="I71" s="11"/>
      <c r="J71" s="5" t="s">
        <v>7</v>
      </c>
      <c r="K71" s="1">
        <v>295</v>
      </c>
      <c r="L71" s="9">
        <f t="shared" si="14"/>
        <v>5.4639748101500275E-2</v>
      </c>
      <c r="M71" s="11"/>
    </row>
    <row r="72" spans="1:18" x14ac:dyDescent="0.3">
      <c r="A72" s="2"/>
      <c r="B72" s="5"/>
      <c r="C72" s="5"/>
      <c r="D72" s="5"/>
      <c r="E72" s="11"/>
      <c r="F72" s="25" t="s">
        <v>15</v>
      </c>
      <c r="G72" s="33">
        <v>91542</v>
      </c>
      <c r="H72" s="9">
        <f t="shared" si="15"/>
        <v>0.50723657963562219</v>
      </c>
      <c r="I72" s="11"/>
      <c r="J72" s="18" t="s">
        <v>20</v>
      </c>
      <c r="K72" s="14">
        <f>SUM(K62:K71)</f>
        <v>5399</v>
      </c>
      <c r="L72" s="15">
        <f t="shared" si="14"/>
        <v>1</v>
      </c>
      <c r="M72" s="11"/>
    </row>
    <row r="73" spans="1:18" x14ac:dyDescent="0.3">
      <c r="A73" s="2"/>
      <c r="B73" s="5"/>
      <c r="C73" s="5"/>
      <c r="D73" s="5"/>
      <c r="E73" s="34"/>
      <c r="F73" s="13" t="s">
        <v>20</v>
      </c>
      <c r="G73" s="14">
        <f>SUM(G68:G72)</f>
        <v>180472</v>
      </c>
      <c r="H73" s="15">
        <f t="shared" si="15"/>
        <v>1</v>
      </c>
      <c r="I73" s="34"/>
      <c r="J73" s="13"/>
      <c r="K73" s="14"/>
      <c r="L73" s="9"/>
      <c r="M73" s="32"/>
    </row>
    <row r="74" spans="1:18" x14ac:dyDescent="0.3">
      <c r="A74" s="21"/>
      <c r="B74" s="22"/>
      <c r="C74" s="22"/>
      <c r="D74" s="22"/>
      <c r="E74" s="23"/>
      <c r="F74" s="22"/>
      <c r="G74" s="22"/>
      <c r="H74" s="22"/>
      <c r="I74" s="23"/>
      <c r="J74" s="22"/>
      <c r="K74" s="22"/>
      <c r="L74" s="22"/>
      <c r="M74" s="24"/>
    </row>
    <row r="75" spans="1:18" x14ac:dyDescent="0.3">
      <c r="A75" s="42" t="s">
        <v>33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4"/>
    </row>
    <row r="76" spans="1:18" ht="18" customHeight="1" x14ac:dyDescent="0.3">
      <c r="A76" s="2"/>
      <c r="B76" s="40" t="s">
        <v>0</v>
      </c>
      <c r="C76" s="40"/>
      <c r="D76" s="40"/>
      <c r="E76" s="3"/>
      <c r="F76" s="40" t="s">
        <v>1</v>
      </c>
      <c r="G76" s="40"/>
      <c r="H76" s="40"/>
      <c r="I76" s="3"/>
      <c r="J76" s="40" t="s">
        <v>17</v>
      </c>
      <c r="K76" s="40"/>
      <c r="L76" s="40"/>
      <c r="M76" s="4"/>
      <c r="R76" t="s">
        <v>36</v>
      </c>
    </row>
    <row r="77" spans="1:18" x14ac:dyDescent="0.3">
      <c r="A77" s="2"/>
      <c r="B77" s="5" t="s">
        <v>2</v>
      </c>
      <c r="C77" s="6">
        <v>1516</v>
      </c>
      <c r="D77" s="9">
        <f>SUM(C77/50254)</f>
        <v>3.0166752895291919E-2</v>
      </c>
      <c r="E77" s="8"/>
      <c r="F77" s="5" t="s">
        <v>11</v>
      </c>
      <c r="G77" s="6">
        <v>25717</v>
      </c>
      <c r="H77" s="9">
        <f>SUM(G77/50254)</f>
        <v>0.51174035897639991</v>
      </c>
      <c r="I77" s="8"/>
      <c r="J77" s="5" t="s">
        <v>18</v>
      </c>
      <c r="K77" s="6">
        <v>1756</v>
      </c>
      <c r="L77" s="9">
        <f>SUM(K77/50254)</f>
        <v>3.4942492139929157E-2</v>
      </c>
      <c r="M77" s="11"/>
      <c r="R77" t="s">
        <v>36</v>
      </c>
    </row>
    <row r="78" spans="1:18" x14ac:dyDescent="0.3">
      <c r="A78" s="2"/>
      <c r="B78" s="5" t="s">
        <v>3</v>
      </c>
      <c r="C78" s="6">
        <v>2619</v>
      </c>
      <c r="D78" s="9">
        <f t="shared" ref="D78:D83" si="16">SUM(C78/50254)</f>
        <v>5.2115254507103914E-2</v>
      </c>
      <c r="E78" s="8"/>
      <c r="F78" s="5" t="s">
        <v>12</v>
      </c>
      <c r="G78" s="6">
        <v>16980</v>
      </c>
      <c r="H78" s="9">
        <f t="shared" ref="H78:H81" si="17">SUM(G78/50254)</f>
        <v>0.33788355155808492</v>
      </c>
      <c r="I78" s="8"/>
      <c r="J78" s="5" t="s">
        <v>8</v>
      </c>
      <c r="K78" s="1">
        <v>777</v>
      </c>
      <c r="L78" s="9">
        <f t="shared" ref="L78:L87" si="18">SUM(K78/50254)</f>
        <v>1.5461455804513073E-2</v>
      </c>
      <c r="M78" s="11"/>
    </row>
    <row r="79" spans="1:18" x14ac:dyDescent="0.3">
      <c r="A79" s="2"/>
      <c r="B79" s="5" t="s">
        <v>4</v>
      </c>
      <c r="C79" s="6">
        <v>4666</v>
      </c>
      <c r="D79" s="9">
        <f t="shared" si="16"/>
        <v>9.2848330481155733E-2</v>
      </c>
      <c r="E79" s="8"/>
      <c r="F79" s="5" t="s">
        <v>10</v>
      </c>
      <c r="G79" s="1">
        <v>254</v>
      </c>
      <c r="H79" s="9">
        <f t="shared" si="17"/>
        <v>5.0543240339077488E-3</v>
      </c>
      <c r="I79" s="8"/>
      <c r="J79" s="5" t="s">
        <v>19</v>
      </c>
      <c r="K79" s="6">
        <v>4795</v>
      </c>
      <c r="L79" s="9">
        <f t="shared" si="18"/>
        <v>9.5415290325148241E-2</v>
      </c>
      <c r="M79" s="11"/>
    </row>
    <row r="80" spans="1:18" x14ac:dyDescent="0.3">
      <c r="A80" s="2"/>
      <c r="B80" s="5" t="s">
        <v>5</v>
      </c>
      <c r="C80" s="6">
        <v>22879</v>
      </c>
      <c r="D80" s="9">
        <f t="shared" si="16"/>
        <v>0.45526724240856448</v>
      </c>
      <c r="E80" s="8"/>
      <c r="F80" s="5" t="s">
        <v>7</v>
      </c>
      <c r="G80" s="6">
        <v>7303</v>
      </c>
      <c r="H80" s="9">
        <f t="shared" si="17"/>
        <v>0.14532176543160744</v>
      </c>
      <c r="I80" s="8"/>
      <c r="J80" s="5" t="s">
        <v>9</v>
      </c>
      <c r="K80" s="6">
        <v>2373</v>
      </c>
      <c r="L80" s="9">
        <f t="shared" si="18"/>
        <v>4.7220121781350738E-2</v>
      </c>
      <c r="M80" s="11"/>
    </row>
    <row r="81" spans="1:17" x14ac:dyDescent="0.3">
      <c r="A81" s="2"/>
      <c r="B81" s="5" t="s">
        <v>6</v>
      </c>
      <c r="C81" s="6">
        <v>4492</v>
      </c>
      <c r="D81" s="9">
        <f t="shared" si="16"/>
        <v>8.9385919528793725E-2</v>
      </c>
      <c r="E81" s="11"/>
      <c r="F81" s="13" t="s">
        <v>20</v>
      </c>
      <c r="G81" s="14">
        <f>SUM(G77:G80)</f>
        <v>50254</v>
      </c>
      <c r="H81" s="15">
        <f t="shared" si="17"/>
        <v>1</v>
      </c>
      <c r="I81" s="11"/>
      <c r="J81" s="5" t="s">
        <v>21</v>
      </c>
      <c r="K81" s="1">
        <v>34</v>
      </c>
      <c r="L81" s="9">
        <f t="shared" si="18"/>
        <v>6.7656305965694272E-4</v>
      </c>
      <c r="M81" s="11"/>
    </row>
    <row r="82" spans="1:17" x14ac:dyDescent="0.3">
      <c r="A82" s="2"/>
      <c r="B82" s="5" t="s">
        <v>7</v>
      </c>
      <c r="C82" s="6">
        <v>14082</v>
      </c>
      <c r="D82" s="9">
        <f t="shared" si="16"/>
        <v>0.28021650017909022</v>
      </c>
      <c r="E82" s="11"/>
      <c r="F82" s="5"/>
      <c r="G82" s="5"/>
      <c r="H82" s="5"/>
      <c r="I82" s="11"/>
      <c r="J82" s="5" t="s">
        <v>22</v>
      </c>
      <c r="K82" s="1">
        <v>10</v>
      </c>
      <c r="L82" s="9">
        <f t="shared" si="18"/>
        <v>1.9898913519321844E-4</v>
      </c>
      <c r="M82" s="11"/>
    </row>
    <row r="83" spans="1:17" x14ac:dyDescent="0.3">
      <c r="A83" s="2"/>
      <c r="B83" s="13" t="s">
        <v>20</v>
      </c>
      <c r="C83" s="14">
        <f>SUM(C77:C82)</f>
        <v>50254</v>
      </c>
      <c r="D83" s="15">
        <f t="shared" si="16"/>
        <v>1</v>
      </c>
      <c r="E83" s="11"/>
      <c r="F83" s="5"/>
      <c r="G83" s="5"/>
      <c r="H83" s="5"/>
      <c r="I83" s="11"/>
      <c r="J83" s="5" t="s">
        <v>23</v>
      </c>
      <c r="K83" s="6">
        <v>20541</v>
      </c>
      <c r="L83" s="9">
        <f t="shared" si="18"/>
        <v>0.40874358260039001</v>
      </c>
      <c r="M83" s="11"/>
    </row>
    <row r="84" spans="1:17" x14ac:dyDescent="0.3">
      <c r="A84" s="2"/>
      <c r="B84" s="5"/>
      <c r="C84" s="5"/>
      <c r="D84" s="5"/>
      <c r="E84" s="11"/>
      <c r="F84" s="5"/>
      <c r="G84" s="5"/>
      <c r="H84" s="5"/>
      <c r="I84" s="11"/>
      <c r="J84" s="5" t="s">
        <v>24</v>
      </c>
      <c r="K84" s="1">
        <v>436</v>
      </c>
      <c r="L84" s="9">
        <f t="shared" si="18"/>
        <v>8.6759262944243239E-3</v>
      </c>
      <c r="M84" s="11"/>
    </row>
    <row r="85" spans="1:17" x14ac:dyDescent="0.3">
      <c r="A85" s="2"/>
      <c r="B85" s="5"/>
      <c r="C85" s="5"/>
      <c r="D85" s="5"/>
      <c r="E85" s="11"/>
      <c r="F85" s="5"/>
      <c r="G85" s="5"/>
      <c r="H85" s="5"/>
      <c r="I85" s="11"/>
      <c r="J85" s="5" t="s">
        <v>25</v>
      </c>
      <c r="K85" s="1">
        <v>474</v>
      </c>
      <c r="L85" s="9">
        <f t="shared" si="18"/>
        <v>9.4320850081585552E-3</v>
      </c>
      <c r="M85" s="11"/>
    </row>
    <row r="86" spans="1:17" x14ac:dyDescent="0.3">
      <c r="A86" s="2"/>
      <c r="B86" s="5"/>
      <c r="C86" s="5"/>
      <c r="D86" s="5"/>
      <c r="E86" s="11"/>
      <c r="F86" s="5"/>
      <c r="G86" s="5"/>
      <c r="H86" s="5"/>
      <c r="I86" s="11"/>
      <c r="J86" s="5" t="s">
        <v>7</v>
      </c>
      <c r="K86" s="6">
        <v>19058</v>
      </c>
      <c r="L86" s="9">
        <f t="shared" si="18"/>
        <v>0.37923349385123573</v>
      </c>
      <c r="M86" s="11"/>
    </row>
    <row r="87" spans="1:17" x14ac:dyDescent="0.3">
      <c r="A87" s="2"/>
      <c r="B87" s="17"/>
      <c r="C87" s="17"/>
      <c r="D87" s="17"/>
      <c r="E87" s="11"/>
      <c r="F87" s="17"/>
      <c r="G87" s="17"/>
      <c r="H87" s="17"/>
      <c r="I87" s="11"/>
      <c r="J87" s="18" t="s">
        <v>20</v>
      </c>
      <c r="K87" s="19">
        <f>SUM(K77:K86)</f>
        <v>50254</v>
      </c>
      <c r="L87" s="15">
        <f t="shared" si="18"/>
        <v>1</v>
      </c>
      <c r="M87" s="11"/>
    </row>
    <row r="88" spans="1:17" x14ac:dyDescent="0.3">
      <c r="A88" s="21"/>
      <c r="B88" s="22"/>
      <c r="C88" s="22"/>
      <c r="D88" s="22"/>
      <c r="E88" s="23"/>
      <c r="F88" s="22"/>
      <c r="G88" s="22"/>
      <c r="H88" s="22"/>
      <c r="I88" s="23"/>
      <c r="J88" s="22"/>
      <c r="K88" s="22"/>
      <c r="L88" s="22"/>
      <c r="M88" s="24"/>
    </row>
    <row r="89" spans="1:17" x14ac:dyDescent="0.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7" s="36" customFormat="1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8"/>
      <c r="K90" s="38"/>
      <c r="L90" s="38"/>
      <c r="M90" s="37"/>
    </row>
    <row r="91" spans="1:17" s="36" customFormat="1" x14ac:dyDescent="0.3">
      <c r="A91" s="37"/>
      <c r="B91" s="37"/>
      <c r="C91" s="37"/>
      <c r="D91" s="37"/>
      <c r="E91" s="37"/>
      <c r="F91" s="37"/>
      <c r="G91" s="37"/>
      <c r="H91" s="37"/>
      <c r="I91" s="37"/>
      <c r="J91" s="38"/>
      <c r="K91" s="38"/>
      <c r="L91" s="38"/>
      <c r="M91" s="37"/>
    </row>
    <row r="92" spans="1:17" s="36" customFormat="1" x14ac:dyDescent="0.3">
      <c r="A92" s="37"/>
      <c r="B92" s="37"/>
      <c r="C92" s="37"/>
      <c r="D92" s="37"/>
      <c r="E92" s="37"/>
      <c r="F92" s="37"/>
      <c r="G92" s="37"/>
      <c r="H92" s="37"/>
      <c r="I92" s="37"/>
      <c r="J92" s="38"/>
      <c r="K92" s="38"/>
      <c r="L92" s="38"/>
      <c r="M92" s="37"/>
    </row>
    <row r="93" spans="1:17" s="36" customFormat="1" x14ac:dyDescent="0.3">
      <c r="A93" s="37"/>
      <c r="B93" s="37"/>
      <c r="C93" s="37"/>
      <c r="D93" s="37"/>
      <c r="E93" s="37"/>
      <c r="F93" s="37"/>
      <c r="G93" s="37"/>
      <c r="H93" s="37"/>
      <c r="I93" s="37"/>
      <c r="J93" s="38"/>
      <c r="K93" s="38"/>
      <c r="L93" s="38"/>
      <c r="M93" s="37"/>
      <c r="Q93" s="36" t="s">
        <v>36</v>
      </c>
    </row>
    <row r="94" spans="1:17" s="36" customFormat="1" x14ac:dyDescent="0.3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</row>
    <row r="95" spans="1:17" x14ac:dyDescent="0.3">
      <c r="A95" s="45" t="s">
        <v>34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7"/>
    </row>
    <row r="96" spans="1:17" ht="18" customHeight="1" x14ac:dyDescent="0.3">
      <c r="A96" s="2"/>
      <c r="B96" s="40" t="s">
        <v>0</v>
      </c>
      <c r="C96" s="40"/>
      <c r="D96" s="40"/>
      <c r="E96" s="3"/>
      <c r="F96" s="40" t="s">
        <v>1</v>
      </c>
      <c r="G96" s="40"/>
      <c r="H96" s="40"/>
      <c r="I96" s="3"/>
      <c r="J96" s="40" t="s">
        <v>17</v>
      </c>
      <c r="K96" s="40"/>
      <c r="L96" s="40"/>
      <c r="M96" s="4"/>
    </row>
    <row r="97" spans="1:13" x14ac:dyDescent="0.3">
      <c r="A97" s="2"/>
      <c r="B97" s="5" t="s">
        <v>2</v>
      </c>
      <c r="C97" s="1">
        <v>460</v>
      </c>
      <c r="D97" s="9">
        <f>SUM(C97/7388)</f>
        <v>6.2263129399025445E-2</v>
      </c>
      <c r="E97" s="8"/>
      <c r="F97" s="5" t="s">
        <v>11</v>
      </c>
      <c r="G97" s="6">
        <v>5728</v>
      </c>
      <c r="H97" s="9">
        <f>SUM(G97/7388)</f>
        <v>0.77531131564699518</v>
      </c>
      <c r="I97" s="8"/>
      <c r="J97" s="5" t="s">
        <v>18</v>
      </c>
      <c r="K97" s="1">
        <v>693</v>
      </c>
      <c r="L97" s="9">
        <f>SUM(K97/7388)</f>
        <v>9.3800757985923119E-2</v>
      </c>
      <c r="M97" s="11"/>
    </row>
    <row r="98" spans="1:13" x14ac:dyDescent="0.3">
      <c r="A98" s="2"/>
      <c r="B98" s="5" t="s">
        <v>3</v>
      </c>
      <c r="C98" s="6">
        <v>941</v>
      </c>
      <c r="D98" s="9">
        <f t="shared" ref="D98:D103" si="19">SUM(C98/7388)</f>
        <v>0.12736870600974554</v>
      </c>
      <c r="E98" s="8"/>
      <c r="F98" s="5" t="s">
        <v>12</v>
      </c>
      <c r="G98" s="6">
        <v>1120</v>
      </c>
      <c r="H98" s="9">
        <f t="shared" ref="H98:H101" si="20">SUM(G98/7388)</f>
        <v>0.15159718462371413</v>
      </c>
      <c r="I98" s="8"/>
      <c r="J98" s="5" t="s">
        <v>8</v>
      </c>
      <c r="K98" s="6">
        <v>110</v>
      </c>
      <c r="L98" s="9">
        <f t="shared" ref="L98:L107" si="21">SUM(K98/7388)</f>
        <v>1.4889009204114781E-2</v>
      </c>
      <c r="M98" s="11"/>
    </row>
    <row r="99" spans="1:13" x14ac:dyDescent="0.3">
      <c r="A99" s="2"/>
      <c r="B99" s="5" t="s">
        <v>4</v>
      </c>
      <c r="C99" s="6">
        <v>1282</v>
      </c>
      <c r="D99" s="9">
        <f t="shared" si="19"/>
        <v>0.17352463454250136</v>
      </c>
      <c r="E99" s="8"/>
      <c r="F99" s="5" t="s">
        <v>10</v>
      </c>
      <c r="G99" s="1">
        <v>102</v>
      </c>
      <c r="H99" s="9">
        <f t="shared" si="20"/>
        <v>1.3806172171088251E-2</v>
      </c>
      <c r="I99" s="8"/>
      <c r="J99" s="5" t="s">
        <v>19</v>
      </c>
      <c r="K99" s="1">
        <v>661</v>
      </c>
      <c r="L99" s="9">
        <f t="shared" si="21"/>
        <v>8.9469409853817003E-2</v>
      </c>
      <c r="M99" s="11"/>
    </row>
    <row r="100" spans="1:13" x14ac:dyDescent="0.3">
      <c r="A100" s="2"/>
      <c r="B100" s="5" t="s">
        <v>5</v>
      </c>
      <c r="C100" s="6">
        <v>3465</v>
      </c>
      <c r="D100" s="9">
        <f t="shared" si="19"/>
        <v>0.46900378992961561</v>
      </c>
      <c r="E100" s="8"/>
      <c r="F100" s="5" t="s">
        <v>7</v>
      </c>
      <c r="G100" s="1">
        <v>438</v>
      </c>
      <c r="H100" s="9">
        <f t="shared" si="20"/>
        <v>5.928532755820249E-2</v>
      </c>
      <c r="I100" s="8"/>
      <c r="J100" s="5" t="s">
        <v>9</v>
      </c>
      <c r="K100" s="1">
        <v>471</v>
      </c>
      <c r="L100" s="9">
        <f t="shared" si="21"/>
        <v>6.3752030319436923E-2</v>
      </c>
      <c r="M100" s="11"/>
    </row>
    <row r="101" spans="1:13" x14ac:dyDescent="0.3">
      <c r="A101" s="2"/>
      <c r="B101" s="5" t="s">
        <v>6</v>
      </c>
      <c r="C101" s="6">
        <v>232</v>
      </c>
      <c r="D101" s="9">
        <f t="shared" si="19"/>
        <v>3.1402273957769358E-2</v>
      </c>
      <c r="E101" s="11"/>
      <c r="F101" s="13" t="s">
        <v>20</v>
      </c>
      <c r="G101" s="14">
        <f>SUM(G97:G100)</f>
        <v>7388</v>
      </c>
      <c r="H101" s="15">
        <f t="shared" si="20"/>
        <v>1</v>
      </c>
      <c r="I101" s="11"/>
      <c r="J101" s="5" t="s">
        <v>21</v>
      </c>
      <c r="K101" s="1">
        <v>8</v>
      </c>
      <c r="L101" s="9">
        <f t="shared" si="21"/>
        <v>1.0828370330265296E-3</v>
      </c>
      <c r="M101" s="11"/>
    </row>
    <row r="102" spans="1:13" x14ac:dyDescent="0.3">
      <c r="A102" s="2"/>
      <c r="B102" s="5" t="s">
        <v>7</v>
      </c>
      <c r="C102" s="6">
        <v>1008</v>
      </c>
      <c r="D102" s="9">
        <f t="shared" si="19"/>
        <v>0.13643746616134272</v>
      </c>
      <c r="E102" s="11"/>
      <c r="F102" s="5"/>
      <c r="G102" s="5"/>
      <c r="H102" s="5"/>
      <c r="I102" s="11"/>
      <c r="J102" s="5" t="s">
        <v>22</v>
      </c>
      <c r="K102" s="1">
        <v>7</v>
      </c>
      <c r="L102" s="9">
        <f t="shared" si="21"/>
        <v>9.474824038982133E-4</v>
      </c>
      <c r="M102" s="11"/>
    </row>
    <row r="103" spans="1:13" x14ac:dyDescent="0.3">
      <c r="A103" s="2"/>
      <c r="B103" s="13" t="s">
        <v>20</v>
      </c>
      <c r="C103" s="14">
        <f>SUM(C97:C102)</f>
        <v>7388</v>
      </c>
      <c r="D103" s="15">
        <f t="shared" si="19"/>
        <v>1</v>
      </c>
      <c r="E103" s="11"/>
      <c r="F103" s="5"/>
      <c r="G103" s="5"/>
      <c r="H103" s="5"/>
      <c r="I103" s="11"/>
      <c r="J103" s="5" t="s">
        <v>23</v>
      </c>
      <c r="K103" s="6">
        <v>3273</v>
      </c>
      <c r="L103" s="9">
        <f t="shared" si="21"/>
        <v>0.44301570113697891</v>
      </c>
      <c r="M103" s="11"/>
    </row>
    <row r="104" spans="1:13" x14ac:dyDescent="0.3">
      <c r="A104" s="2"/>
      <c r="B104" s="5"/>
      <c r="C104" s="5"/>
      <c r="D104" s="5"/>
      <c r="E104" s="11"/>
      <c r="F104" s="5"/>
      <c r="G104" s="5"/>
      <c r="H104" s="5"/>
      <c r="I104" s="11"/>
      <c r="J104" s="5" t="s">
        <v>24</v>
      </c>
      <c r="K104" s="1">
        <v>69</v>
      </c>
      <c r="L104" s="9">
        <f t="shared" si="21"/>
        <v>9.3394694098538171E-3</v>
      </c>
      <c r="M104" s="11"/>
    </row>
    <row r="105" spans="1:13" x14ac:dyDescent="0.3">
      <c r="A105" s="2"/>
      <c r="B105" s="5"/>
      <c r="C105" s="5"/>
      <c r="D105" s="5"/>
      <c r="E105" s="11"/>
      <c r="F105" s="5"/>
      <c r="G105" s="5"/>
      <c r="H105" s="5"/>
      <c r="I105" s="11"/>
      <c r="J105" s="5" t="s">
        <v>25</v>
      </c>
      <c r="K105" s="1">
        <v>408</v>
      </c>
      <c r="L105" s="9">
        <f t="shared" si="21"/>
        <v>5.5224688684353006E-2</v>
      </c>
      <c r="M105" s="11"/>
    </row>
    <row r="106" spans="1:13" x14ac:dyDescent="0.3">
      <c r="A106" s="2"/>
      <c r="B106" s="5"/>
      <c r="C106" s="5"/>
      <c r="D106" s="5"/>
      <c r="E106" s="11"/>
      <c r="F106" s="5"/>
      <c r="G106" s="5"/>
      <c r="H106" s="5"/>
      <c r="I106" s="11"/>
      <c r="J106" s="5" t="s">
        <v>7</v>
      </c>
      <c r="K106" s="6">
        <v>1688</v>
      </c>
      <c r="L106" s="9">
        <f t="shared" si="21"/>
        <v>0.22847861396859773</v>
      </c>
      <c r="M106" s="11"/>
    </row>
    <row r="107" spans="1:13" x14ac:dyDescent="0.3">
      <c r="A107" s="2"/>
      <c r="B107" s="17"/>
      <c r="C107" s="17"/>
      <c r="D107" s="17"/>
      <c r="E107" s="11"/>
      <c r="F107" s="17"/>
      <c r="G107" s="17"/>
      <c r="H107" s="17"/>
      <c r="I107" s="11"/>
      <c r="J107" s="18" t="s">
        <v>20</v>
      </c>
      <c r="K107" s="19">
        <f>SUM(K97:K106)</f>
        <v>7388</v>
      </c>
      <c r="L107" s="15">
        <f t="shared" si="21"/>
        <v>1</v>
      </c>
      <c r="M107" s="11"/>
    </row>
    <row r="108" spans="1:13" x14ac:dyDescent="0.3">
      <c r="A108" s="21"/>
      <c r="B108" s="22"/>
      <c r="C108" s="22"/>
      <c r="D108" s="22"/>
      <c r="E108" s="23"/>
      <c r="F108" s="22"/>
      <c r="G108" s="22"/>
      <c r="H108" s="22"/>
      <c r="I108" s="23"/>
      <c r="J108" s="22"/>
      <c r="K108" s="22"/>
      <c r="L108" s="22"/>
      <c r="M108" s="24"/>
    </row>
  </sheetData>
  <pageMargins left="0.2" right="0.2" top="0.75" bottom="0.75" header="0.3" footer="0.3"/>
  <pageSetup scale="97" fitToHeight="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E615E3B97BC4EA205B3AA59F8ECEF" ma:contentTypeVersion="23" ma:contentTypeDescription="Create a new document." ma:contentTypeScope="" ma:versionID="ad75358fd9bd67fd6459c4ef2f7f1cae">
  <xsd:schema xmlns:xsd="http://www.w3.org/2001/XMLSchema" xmlns:xs="http://www.w3.org/2001/XMLSchema" xmlns:p="http://schemas.microsoft.com/office/2006/metadata/properties" xmlns:ns1="http://schemas.microsoft.com/sharepoint/v3" xmlns:ns2="4ff9c110-5eea-4074-92f4-0ad1bd6619bc" xmlns:ns3="4716d8b1-543e-4179-a1b1-2609ec516e32" xmlns:ns4="9d315c9f-9a67-43d7-a3bb-b019d19b9fc8" targetNamespace="http://schemas.microsoft.com/office/2006/metadata/properties" ma:root="true" ma:fieldsID="612de303dfa9096e9bbd1db2a62eb7a1" ns1:_="" ns2:_="" ns3:_="" ns4:_="">
    <xsd:import namespace="http://schemas.microsoft.com/sharepoint/v3"/>
    <xsd:import namespace="4ff9c110-5eea-4074-92f4-0ad1bd6619bc"/>
    <xsd:import namespace="4716d8b1-543e-4179-a1b1-2609ec516e32"/>
    <xsd:import namespace="9d315c9f-9a67-43d7-a3bb-b019d19b9fc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AttributeHTField0" minOccurs="0"/>
                <xsd:element ref="ns3:BoardandCommitteeHTField0" minOccurs="0"/>
                <xsd:element ref="ns3:CityHTField0" minOccurs="0"/>
                <xsd:element ref="ns3:CountyHTField0" minOccurs="0"/>
                <xsd:element ref="ns3:DivisionHTField0" minOccurs="0"/>
                <xsd:element ref="ns3:DPSLanguageHTField0" minOccurs="0"/>
                <xsd:element ref="ns3:PersonaHTField0" minOccurs="0"/>
                <xsd:element ref="ns3:ProgramHTField0" minOccurs="0"/>
                <xsd:element ref="ns3:ResourceTypeHTField0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9c110-5eea-4074-92f4-0ad1bd6619b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c7530b11-593d-46f5-bcee-2cdf02c3e1a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9f2eb4f1-8d5c-497d-a5e7-b7dc87f5848b}" ma:internalName="TaxCatchAll" ma:showField="CatchAllData" ma:web="4ff9c110-5eea-4074-92f4-0ad1bd6619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6d8b1-543e-4179-a1b1-2609ec516e32" elementFormDefault="qualified">
    <xsd:import namespace="http://schemas.microsoft.com/office/2006/documentManagement/types"/>
    <xsd:import namespace="http://schemas.microsoft.com/office/infopath/2007/PartnerControls"/>
    <xsd:element name="AttributeHTField0" ma:index="14" ma:taxonomy="true" ma:internalName="AttributeHTField0" ma:taxonomyFieldName="Attribute" ma:displayName="Attribute" ma:default="" ma:fieldId="{0f438da6-0e28-4159-b27d-29f78c675f85}" ma:taxonomyMulti="true" ma:sspId="c7530b11-593d-46f5-bcee-2cdf02c3e1a6" ma:termSetId="a7d82120-b4a1-4697-8e3d-5be0e60b36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ardandCommitteeHTField0" ma:index="16" nillable="true" ma:taxonomy="true" ma:internalName="BoardandCommitteeHTField0" ma:taxonomyFieldName="Board_x0020_and_x0020_Committee" ma:displayName="Board and Committee" ma:default="" ma:fieldId="{31ab1ccb-ce69-472b-8e4a-149bb3597f2e}" ma:taxonomyMulti="true" ma:sspId="c7530b11-593d-46f5-bcee-2cdf02c3e1a6" ma:termSetId="c545ba62-cb31-4892-ae4e-d95850da0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ityHTField0" ma:index="18" nillable="true" ma:taxonomy="true" ma:internalName="CityHTField0" ma:taxonomyFieldName="City" ma:displayName="City" ma:fieldId="{c1504bb3-cee6-480a-955b-3d6760b87740}" ma:sspId="c7530b11-593d-46f5-bcee-2cdf02c3e1a6" ma:termSetId="22624551-aec7-4778-a19d-46e38326bf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untyHTField0" ma:index="20" nillable="true" ma:taxonomy="true" ma:internalName="CountyHTField0" ma:taxonomyFieldName="County" ma:displayName="County" ma:fieldId="{52a28e79-b012-4159-8ff0-52b7d5042a75}" ma:sspId="c7530b11-593d-46f5-bcee-2cdf02c3e1a6" ma:termSetId="dad805e2-9b7c-46ad-ad0d-b9a36d5758c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visionHTField0" ma:index="22" ma:taxonomy="true" ma:internalName="DivisionHTField0" ma:taxonomyFieldName="Division" ma:displayName="Division" ma:default="" ma:fieldId="{07dec948-ac7d-4e7d-a5a4-6ad75b40a96b}" ma:taxonomyMulti="true" ma:sspId="c7530b11-593d-46f5-bcee-2cdf02c3e1a6" ma:termSetId="8b5917ab-4605-4701-a2b2-630343cd30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PSLanguageHTField0" ma:index="24" nillable="true" ma:taxonomy="true" ma:internalName="DPSLanguageHTField0" ma:taxonomyFieldName="DPSLanguage" ma:displayName="DPSLanguage" ma:fieldId="{975b8405-8184-470a-bf92-17460eb73536}" ma:sspId="c7530b11-593d-46f5-bcee-2cdf02c3e1a6" ma:termSetId="29448fe6-e2c2-468d-bc67-6db50f0c43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rsonaHTField0" ma:index="26" ma:taxonomy="true" ma:internalName="PersonaHTField0" ma:taxonomyFieldName="Persona" ma:displayName="Persona" ma:default="" ma:fieldId="{7978f24a-c143-4649-a337-dcc3797f14ca}" ma:taxonomyMulti="true" ma:sspId="c7530b11-593d-46f5-bcee-2cdf02c3e1a6" ma:termSetId="687f798e-377e-4d14-b110-5fca2889b2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gramHTField0" ma:index="28" nillable="true" ma:taxonomy="true" ma:internalName="ProgramHTField0" ma:taxonomyFieldName="Program" ma:displayName="Program" ma:default="" ma:fieldId="{4425d31d-0c22-48b7-b9b1-0e01e0d4bb53}" ma:taxonomyMulti="true" ma:sspId="c7530b11-593d-46f5-bcee-2cdf02c3e1a6" ma:termSetId="4bcb9f0c-089f-4fe2-b546-69037f00fb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ourceTypeHTField0" ma:index="30" nillable="true" ma:taxonomy="true" ma:internalName="ResourceTypeHTField0" ma:taxonomyFieldName="Resource_x0020_Type" ma:displayName="Resource Type" ma:fieldId="{80cc93eb-bea3-421a-b9f8-b396941645e3}" ma:sspId="c7530b11-593d-46f5-bcee-2cdf02c3e1a6" ma:termSetId="d124cdd1-a3d3-4d0f-a11c-672f29aac48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15c9f-9a67-43d7-a3bb-b019d19b9fc8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f9c110-5eea-4074-92f4-0ad1bd6619bc">
      <Value>103</Value>
      <Value>45</Value>
      <Value>2</Value>
    </TaxCatchAll>
    <TaxKeywordTaxHTField xmlns="4ff9c110-5eea-4074-92f4-0ad1bd6619bc">
      <Terms xmlns="http://schemas.microsoft.com/office/infopath/2007/PartnerControls"/>
    </TaxKeywordTaxHTField>
    <DivisionHTField0 xmlns="4716d8b1-543e-4179-a1b1-2609ec516e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Justice Programs</TermName>
          <TermId xmlns="http://schemas.microsoft.com/office/infopath/2007/PartnerControls">364dd945-3c0d-4499-8215-9b045fa773bf</TermId>
        </TermInfo>
      </Terms>
    </DivisionHTField0>
    <PersonaHTField0 xmlns="4716d8b1-543e-4179-a1b1-2609ec516e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</TermName>
          <TermId xmlns="http://schemas.microsoft.com/office/infopath/2007/PartnerControls">3e30f7d2-da76-47aa-a77a-6f2d281d3342</TermId>
        </TermInfo>
      </Terms>
    </PersonaHTField0>
    <CityHTField0 xmlns="4716d8b1-543e-4179-a1b1-2609ec516e32">
      <Terms xmlns="http://schemas.microsoft.com/office/infopath/2007/PartnerControls"/>
    </CityHTField0>
    <DPSLanguageHTField0 xmlns="4716d8b1-543e-4179-a1b1-2609ec516e32">
      <Terms xmlns="http://schemas.microsoft.com/office/infopath/2007/PartnerControls"/>
    </DPSLanguageHTField0>
    <ResourceTypeHTField0 xmlns="4716d8b1-543e-4179-a1b1-2609ec516e32">
      <Terms xmlns="http://schemas.microsoft.com/office/infopath/2007/PartnerControls"/>
    </ResourceTypeHTField0>
    <PublishingExpirationDate xmlns="http://schemas.microsoft.com/sharepoint/v3" xsi:nil="true"/>
    <BoardandCommitteeHTField0 xmlns="4716d8b1-543e-4179-a1b1-2609ec516e32">
      <Terms xmlns="http://schemas.microsoft.com/office/infopath/2007/PartnerControls"/>
    </BoardandCommitteeHTField0>
    <AttributeHTField0 xmlns="4716d8b1-543e-4179-a1b1-2609ec516e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20cd9d89-6541-489c-a791-2437da3cbda9</TermId>
        </TermInfo>
      </Terms>
    </AttributeHTField0>
    <ProgramHTField0 xmlns="4716d8b1-543e-4179-a1b1-2609ec516e32">
      <Terms xmlns="http://schemas.microsoft.com/office/infopath/2007/PartnerControls"/>
    </ProgramHTField0>
    <PublishingStartDate xmlns="http://schemas.microsoft.com/sharepoint/v3" xsi:nil="true"/>
    <CountyHTField0 xmlns="4716d8b1-543e-4179-a1b1-2609ec516e32">
      <Terms xmlns="http://schemas.microsoft.com/office/infopath/2007/PartnerControls"/>
    </CountyHTField0>
  </documentManagement>
</p:properties>
</file>

<file path=customXml/itemProps1.xml><?xml version="1.0" encoding="utf-8"?>
<ds:datastoreItem xmlns:ds="http://schemas.openxmlformats.org/officeDocument/2006/customXml" ds:itemID="{E0DECF2D-5BF3-4CA4-85F1-322A830D38D9}"/>
</file>

<file path=customXml/itemProps2.xml><?xml version="1.0" encoding="utf-8"?>
<ds:datastoreItem xmlns:ds="http://schemas.openxmlformats.org/officeDocument/2006/customXml" ds:itemID="{30538714-3E9A-44D6-8183-969947F5E629}"/>
</file>

<file path=customXml/itemProps3.xml><?xml version="1.0" encoding="utf-8"?>
<ds:datastoreItem xmlns:ds="http://schemas.openxmlformats.org/officeDocument/2006/customXml" ds:itemID="{249631E0-8C01-44C4-BB30-711F9CBE6B66}"/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 Demos</vt:lpstr>
      <vt:lpstr>'FY23 Demos'!Print_Area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Anderson, Chris</dc:creator>
  <cp:lastModifiedBy>Anderson, Chris (DPS)</cp:lastModifiedBy>
  <cp:lastPrinted>2024-05-22T18:45:36Z</cp:lastPrinted>
  <dcterms:created xsi:type="dcterms:W3CDTF">2022-04-01T12:53:04Z</dcterms:created>
  <dcterms:modified xsi:type="dcterms:W3CDTF">2024-05-22T18:47:52Z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0x010100508E615E3B97BC4EA205B3AA59F8ECEF</vt:lpwstr>
  </property>
  <property fmtid="{D5CDD505-2E9C-101B-9397-08002B2CF9AE}" pid="3" name="TaxKeyword">
    <vt:lpwstr/>
  </property>
  <property fmtid="{D5CDD505-2E9C-101B-9397-08002B2CF9AE}" pid="4" name="Board and Committee">
    <vt:lpwstr/>
  </property>
  <property fmtid="{D5CDD505-2E9C-101B-9397-08002B2CF9AE}" pid="5" name="County">
    <vt:lpwstr/>
  </property>
  <property fmtid="{D5CDD505-2E9C-101B-9397-08002B2CF9AE}" pid="6" name="Persona">
    <vt:lpwstr>45;#Partner|3e30f7d2-da76-47aa-a77a-6f2d281d3342</vt:lpwstr>
  </property>
  <property fmtid="{D5CDD505-2E9C-101B-9397-08002B2CF9AE}" pid="7" name="City">
    <vt:lpwstr/>
  </property>
  <property fmtid="{D5CDD505-2E9C-101B-9397-08002B2CF9AE}" pid="8" name="Attribute">
    <vt:lpwstr>103;#Response|20cd9d89-6541-489c-a791-2437da3cbda9</vt:lpwstr>
  </property>
  <property fmtid="{D5CDD505-2E9C-101B-9397-08002B2CF9AE}" pid="9" name="Resource Type">
    <vt:lpwstr/>
  </property>
  <property fmtid="{D5CDD505-2E9C-101B-9397-08002B2CF9AE}" pid="10" name="DPSLanguage">
    <vt:lpwstr/>
  </property>
  <property fmtid="{D5CDD505-2E9C-101B-9397-08002B2CF9AE}" pid="11" name="Division">
    <vt:lpwstr>2;#Office of Justice Programs|364dd945-3c0d-4499-8215-9b045fa773bf</vt:lpwstr>
  </property>
  <property fmtid="{D5CDD505-2E9C-101B-9397-08002B2CF9AE}" pid="12" name="Program">
    <vt:lpwstr/>
  </property>
</Properties>
</file>